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ma\Desktop\"/>
    </mc:Choice>
  </mc:AlternateContent>
  <bookViews>
    <workbookView xWindow="0" yWindow="0" windowWidth="24000" windowHeight="9135" activeTab="1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s>
  <externalReferences>
    <externalReference r:id="rId12"/>
    <externalReference r:id="rId13"/>
    <externalReference r:id="rId14"/>
  </externalReferences>
  <definedNames>
    <definedName name="_xlnm._FilterDatabase" hidden="1">[1]gamybaK!#REF!</definedName>
    <definedName name="filter" hidden="1">[2]gamybaK!#REF!</definedName>
    <definedName name="lkjh" hidden="1">[2]gamybaK!#REF!</definedName>
    <definedName name="XLSCOMPFILTER" hidden="1">[2]gamybaK!#REF!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11" l="1"/>
  <c r="E54" i="11"/>
  <c r="E53" i="11"/>
  <c r="E52" i="11"/>
  <c r="E51" i="11"/>
  <c r="E50" i="11"/>
  <c r="E48" i="11"/>
  <c r="E47" i="11"/>
  <c r="E46" i="11" s="1"/>
  <c r="E45" i="11"/>
  <c r="E44" i="11"/>
  <c r="E43" i="11"/>
  <c r="E42" i="11" s="1"/>
  <c r="E39" i="11"/>
  <c r="E38" i="11"/>
  <c r="E37" i="11"/>
  <c r="E36" i="11"/>
  <c r="E30" i="11"/>
  <c r="E28" i="11"/>
  <c r="E25" i="11"/>
  <c r="E24" i="11"/>
  <c r="E23" i="11"/>
  <c r="E22" i="11"/>
  <c r="E49" i="11" s="1"/>
  <c r="E21" i="11"/>
  <c r="E20" i="11"/>
  <c r="E19" i="11"/>
  <c r="E18" i="11"/>
  <c r="E17" i="11"/>
  <c r="E35" i="11" s="1"/>
  <c r="E16" i="11"/>
  <c r="E34" i="11" s="1"/>
  <c r="E15" i="11"/>
  <c r="E33" i="11" s="1"/>
  <c r="E14" i="11"/>
  <c r="E32" i="11" s="1"/>
  <c r="E13" i="11"/>
  <c r="E12" i="11"/>
  <c r="E29" i="11" s="1"/>
  <c r="E11" i="11"/>
  <c r="E10" i="11"/>
  <c r="E9" i="11" s="1"/>
  <c r="C4" i="11"/>
  <c r="C3" i="11"/>
  <c r="E37" i="10"/>
  <c r="E35" i="10"/>
  <c r="E34" i="10"/>
  <c r="E33" i="10"/>
  <c r="E31" i="10"/>
  <c r="E30" i="10"/>
  <c r="E29" i="10"/>
  <c r="E27" i="10"/>
  <c r="E24" i="10"/>
  <c r="E23" i="10"/>
  <c r="E36" i="10" s="1"/>
  <c r="E22" i="10"/>
  <c r="E21" i="10"/>
  <c r="E32" i="10" s="1"/>
  <c r="E20" i="10"/>
  <c r="E19" i="10"/>
  <c r="E18" i="10"/>
  <c r="E17" i="10"/>
  <c r="E16" i="10" s="1"/>
  <c r="E28" i="10" s="1"/>
  <c r="E15" i="10"/>
  <c r="E14" i="10"/>
  <c r="E13" i="10"/>
  <c r="E12" i="10" s="1"/>
  <c r="C4" i="10"/>
  <c r="C3" i="10"/>
  <c r="E194" i="9"/>
  <c r="E193" i="9"/>
  <c r="E192" i="9"/>
  <c r="E191" i="9"/>
  <c r="E190" i="9"/>
  <c r="E189" i="9"/>
  <c r="E188" i="9"/>
  <c r="E187" i="9"/>
  <c r="E186" i="9"/>
  <c r="E185" i="9"/>
  <c r="E184" i="9" s="1"/>
  <c r="E182" i="9"/>
  <c r="E181" i="9"/>
  <c r="E180" i="9"/>
  <c r="E179" i="9"/>
  <c r="E178" i="9"/>
  <c r="E177" i="9"/>
  <c r="E176" i="9"/>
  <c r="E174" i="9"/>
  <c r="E173" i="9"/>
  <c r="E172" i="9"/>
  <c r="E171" i="9"/>
  <c r="E170" i="9"/>
  <c r="E168" i="9"/>
  <c r="E167" i="9"/>
  <c r="E166" i="9"/>
  <c r="E165" i="9"/>
  <c r="E163" i="9"/>
  <c r="E162" i="9"/>
  <c r="E161" i="9"/>
  <c r="E160" i="9"/>
  <c r="E158" i="9"/>
  <c r="E157" i="9"/>
  <c r="E156" i="9"/>
  <c r="E155" i="9"/>
  <c r="E153" i="9"/>
  <c r="E152" i="9"/>
  <c r="E151" i="9"/>
  <c r="E150" i="9"/>
  <c r="E148" i="9"/>
  <c r="E147" i="9"/>
  <c r="E146" i="9"/>
  <c r="E145" i="9"/>
  <c r="E141" i="9"/>
  <c r="E140" i="9"/>
  <c r="E139" i="9"/>
  <c r="E137" i="9"/>
  <c r="E136" i="9"/>
  <c r="E135" i="9"/>
  <c r="E143" i="9" s="1"/>
  <c r="E133" i="9"/>
  <c r="E132" i="9"/>
  <c r="E131" i="9"/>
  <c r="E129" i="9"/>
  <c r="E126" i="9"/>
  <c r="E125" i="9"/>
  <c r="E124" i="9"/>
  <c r="E123" i="9"/>
  <c r="E121" i="9"/>
  <c r="E120" i="9"/>
  <c r="E119" i="9"/>
  <c r="E118" i="9"/>
  <c r="E117" i="9"/>
  <c r="E115" i="9"/>
  <c r="E114" i="9"/>
  <c r="E113" i="9"/>
  <c r="E112" i="9"/>
  <c r="E111" i="9"/>
  <c r="E128" i="9" s="1"/>
  <c r="E109" i="9"/>
  <c r="E108" i="9"/>
  <c r="E107" i="9"/>
  <c r="E106" i="9"/>
  <c r="E105" i="9"/>
  <c r="E104" i="9"/>
  <c r="E103" i="9"/>
  <c r="E102" i="9"/>
  <c r="E101" i="9"/>
  <c r="E100" i="9"/>
  <c r="E99" i="9"/>
  <c r="E98" i="9"/>
  <c r="E96" i="9"/>
  <c r="E95" i="9"/>
  <c r="E94" i="9"/>
  <c r="E93" i="9"/>
  <c r="E92" i="9"/>
  <c r="E91" i="9"/>
  <c r="E90" i="9"/>
  <c r="E89" i="9"/>
  <c r="E88" i="9"/>
  <c r="E86" i="9"/>
  <c r="E85" i="9"/>
  <c r="E84" i="9"/>
  <c r="E83" i="9"/>
  <c r="E82" i="9" s="1"/>
  <c r="E81" i="9"/>
  <c r="E80" i="9"/>
  <c r="E79" i="9"/>
  <c r="E78" i="9"/>
  <c r="E77" i="9"/>
  <c r="E76" i="9"/>
  <c r="E75" i="9"/>
  <c r="E73" i="9"/>
  <c r="E72" i="9"/>
  <c r="E71" i="9"/>
  <c r="E70" i="9"/>
  <c r="E69" i="9"/>
  <c r="E68" i="9"/>
  <c r="E67" i="9"/>
  <c r="E66" i="9"/>
  <c r="E65" i="9"/>
  <c r="E64" i="9"/>
  <c r="E63" i="9"/>
  <c r="E62" i="9"/>
  <c r="E61" i="9" s="1"/>
  <c r="E60" i="9"/>
  <c r="E59" i="9"/>
  <c r="E58" i="9"/>
  <c r="E57" i="9"/>
  <c r="E55" i="9"/>
  <c r="E54" i="9"/>
  <c r="E53" i="9"/>
  <c r="E52" i="9"/>
  <c r="E51" i="9"/>
  <c r="E50" i="9"/>
  <c r="E49" i="9"/>
  <c r="E48" i="9"/>
  <c r="E47" i="9"/>
  <c r="E46" i="9"/>
  <c r="E45" i="9"/>
  <c r="E44" i="9"/>
  <c r="E43" i="9"/>
  <c r="E42" i="9"/>
  <c r="E41" i="9"/>
  <c r="E40" i="9"/>
  <c r="E39" i="9"/>
  <c r="E38" i="9"/>
  <c r="E37" i="9"/>
  <c r="E36" i="9"/>
  <c r="E35" i="9"/>
  <c r="E33" i="9"/>
  <c r="E32" i="9"/>
  <c r="E31" i="9"/>
  <c r="E29" i="9"/>
  <c r="E28" i="9"/>
  <c r="E27" i="9"/>
  <c r="E26" i="9"/>
  <c r="E25" i="9"/>
  <c r="E24" i="9"/>
  <c r="E23" i="9"/>
  <c r="E22" i="9"/>
  <c r="E21" i="9"/>
  <c r="E20" i="9"/>
  <c r="E19" i="9"/>
  <c r="E18" i="9"/>
  <c r="E17" i="9"/>
  <c r="E16" i="9"/>
  <c r="E15" i="9"/>
  <c r="E14" i="9"/>
  <c r="E13" i="9"/>
  <c r="E12" i="9"/>
  <c r="E11" i="9"/>
  <c r="E10" i="9"/>
  <c r="C4" i="9"/>
  <c r="C3" i="9"/>
  <c r="E78" i="8"/>
  <c r="E77" i="8"/>
  <c r="E76" i="8"/>
  <c r="E75" i="8"/>
  <c r="E74" i="8"/>
  <c r="E73" i="8"/>
  <c r="E72" i="8"/>
  <c r="E82" i="8" s="1"/>
  <c r="E71" i="8"/>
  <c r="E81" i="8" s="1"/>
  <c r="E70" i="8"/>
  <c r="E69" i="8"/>
  <c r="E68" i="8" s="1"/>
  <c r="E66" i="8"/>
  <c r="E65" i="8"/>
  <c r="E57" i="8"/>
  <c r="E56" i="8"/>
  <c r="E55" i="8"/>
  <c r="E54" i="8"/>
  <c r="E53" i="8"/>
  <c r="E52" i="8"/>
  <c r="E51" i="8"/>
  <c r="E45" i="8"/>
  <c r="E44" i="8"/>
  <c r="E43" i="8"/>
  <c r="E42" i="8"/>
  <c r="E41" i="8"/>
  <c r="E40" i="8"/>
  <c r="E39" i="8"/>
  <c r="E38" i="8"/>
  <c r="E37" i="8" s="1"/>
  <c r="E36" i="8"/>
  <c r="E35" i="8"/>
  <c r="E34" i="8"/>
  <c r="E33" i="8"/>
  <c r="E32" i="8"/>
  <c r="E31" i="8" s="1"/>
  <c r="E29" i="8"/>
  <c r="E25" i="8"/>
  <c r="E23" i="8"/>
  <c r="E22" i="8"/>
  <c r="E21" i="8"/>
  <c r="E20" i="8"/>
  <c r="E19" i="8"/>
  <c r="E18" i="8"/>
  <c r="E17" i="8"/>
  <c r="E16" i="8" s="1"/>
  <c r="E15" i="8" s="1"/>
  <c r="E14" i="8"/>
  <c r="E49" i="8" s="1"/>
  <c r="E13" i="8"/>
  <c r="E28" i="8" s="1"/>
  <c r="E12" i="8"/>
  <c r="E26" i="8" s="1"/>
  <c r="E11" i="8"/>
  <c r="E10" i="8"/>
  <c r="E61" i="8" s="1"/>
  <c r="C4" i="8"/>
  <c r="C3" i="8"/>
  <c r="Q115" i="7"/>
  <c r="D115" i="7" s="1"/>
  <c r="C115" i="7"/>
  <c r="Q114" i="7"/>
  <c r="D114" i="7"/>
  <c r="C114" i="7"/>
  <c r="Q113" i="7"/>
  <c r="D113" i="7" s="1"/>
  <c r="C113" i="7"/>
  <c r="Q111" i="7"/>
  <c r="D111" i="7" s="1"/>
  <c r="Q110" i="7"/>
  <c r="D110" i="7" s="1"/>
  <c r="Q108" i="7"/>
  <c r="D108" i="7"/>
  <c r="Q107" i="7"/>
  <c r="D107" i="7"/>
  <c r="Q105" i="7"/>
  <c r="D105" i="7" s="1"/>
  <c r="Q103" i="7"/>
  <c r="D103" i="7"/>
  <c r="Q102" i="7"/>
  <c r="D102" i="7"/>
  <c r="T101" i="7"/>
  <c r="S101" i="7"/>
  <c r="R101" i="7"/>
  <c r="Q101" i="7"/>
  <c r="Q100" i="7"/>
  <c r="D100" i="7" s="1"/>
  <c r="Q98" i="7"/>
  <c r="D98" i="7"/>
  <c r="Q97" i="7"/>
  <c r="D97" i="7"/>
  <c r="Q96" i="7"/>
  <c r="D96" i="7"/>
  <c r="P93" i="7"/>
  <c r="O93" i="7"/>
  <c r="N93" i="7"/>
  <c r="M93" i="7"/>
  <c r="L93" i="7"/>
  <c r="K93" i="7"/>
  <c r="J93" i="7" s="1"/>
  <c r="I93" i="7"/>
  <c r="H93" i="7"/>
  <c r="G93" i="7"/>
  <c r="F93" i="7" s="1"/>
  <c r="E93" i="7"/>
  <c r="C93" i="7"/>
  <c r="P92" i="7"/>
  <c r="O92" i="7"/>
  <c r="N92" i="7"/>
  <c r="M92" i="7"/>
  <c r="M75" i="7" s="1"/>
  <c r="L92" i="7"/>
  <c r="K92" i="7"/>
  <c r="J92" i="7" s="1"/>
  <c r="I92" i="7"/>
  <c r="H92" i="7"/>
  <c r="G92" i="7"/>
  <c r="F92" i="7" s="1"/>
  <c r="E92" i="7"/>
  <c r="D92" i="7" s="1"/>
  <c r="C92" i="7"/>
  <c r="P91" i="7"/>
  <c r="O91" i="7"/>
  <c r="N91" i="7"/>
  <c r="M91" i="7"/>
  <c r="L91" i="7"/>
  <c r="K91" i="7"/>
  <c r="J91" i="7" s="1"/>
  <c r="I91" i="7"/>
  <c r="H91" i="7"/>
  <c r="G91" i="7"/>
  <c r="F91" i="7" s="1"/>
  <c r="E91" i="7"/>
  <c r="C91" i="7"/>
  <c r="P90" i="7"/>
  <c r="O90" i="7"/>
  <c r="N90" i="7"/>
  <c r="M90" i="7"/>
  <c r="L90" i="7"/>
  <c r="K90" i="7"/>
  <c r="J90" i="7" s="1"/>
  <c r="I90" i="7"/>
  <c r="H90" i="7"/>
  <c r="G90" i="7"/>
  <c r="F90" i="7" s="1"/>
  <c r="E90" i="7"/>
  <c r="D90" i="7" s="1"/>
  <c r="C90" i="7"/>
  <c r="P89" i="7"/>
  <c r="O89" i="7"/>
  <c r="N89" i="7"/>
  <c r="M89" i="7"/>
  <c r="L89" i="7"/>
  <c r="K89" i="7"/>
  <c r="J89" i="7" s="1"/>
  <c r="I89" i="7"/>
  <c r="H89" i="7"/>
  <c r="G89" i="7"/>
  <c r="F89" i="7" s="1"/>
  <c r="E89" i="7"/>
  <c r="C89" i="7"/>
  <c r="P88" i="7"/>
  <c r="O88" i="7"/>
  <c r="N88" i="7"/>
  <c r="M88" i="7"/>
  <c r="M69" i="7" s="1"/>
  <c r="L88" i="7"/>
  <c r="K88" i="7"/>
  <c r="J88" i="7" s="1"/>
  <c r="I88" i="7"/>
  <c r="H88" i="7"/>
  <c r="G88" i="7"/>
  <c r="F88" i="7" s="1"/>
  <c r="E88" i="7"/>
  <c r="D88" i="7" s="1"/>
  <c r="C88" i="7"/>
  <c r="P87" i="7"/>
  <c r="O87" i="7"/>
  <c r="N87" i="7"/>
  <c r="M87" i="7"/>
  <c r="L87" i="7"/>
  <c r="K87" i="7"/>
  <c r="J87" i="7" s="1"/>
  <c r="I87" i="7"/>
  <c r="H87" i="7"/>
  <c r="G87" i="7"/>
  <c r="F87" i="7" s="1"/>
  <c r="E87" i="7"/>
  <c r="C87" i="7"/>
  <c r="P86" i="7"/>
  <c r="O86" i="7"/>
  <c r="N86" i="7"/>
  <c r="M86" i="7"/>
  <c r="L86" i="7"/>
  <c r="K86" i="7"/>
  <c r="J86" i="7" s="1"/>
  <c r="I86" i="7"/>
  <c r="H86" i="7"/>
  <c r="G86" i="7"/>
  <c r="F86" i="7" s="1"/>
  <c r="E86" i="7"/>
  <c r="D86" i="7" s="1"/>
  <c r="C86" i="7"/>
  <c r="P85" i="7"/>
  <c r="O85" i="7"/>
  <c r="N85" i="7"/>
  <c r="M85" i="7"/>
  <c r="L85" i="7"/>
  <c r="K85" i="7"/>
  <c r="J85" i="7" s="1"/>
  <c r="I85" i="7"/>
  <c r="H85" i="7"/>
  <c r="G85" i="7"/>
  <c r="F85" i="7" s="1"/>
  <c r="E85" i="7"/>
  <c r="C85" i="7"/>
  <c r="P84" i="7"/>
  <c r="O84" i="7"/>
  <c r="N84" i="7"/>
  <c r="M84" i="7"/>
  <c r="L84" i="7"/>
  <c r="K84" i="7"/>
  <c r="J84" i="7" s="1"/>
  <c r="I84" i="7"/>
  <c r="H84" i="7"/>
  <c r="G84" i="7"/>
  <c r="F84" i="7" s="1"/>
  <c r="E84" i="7"/>
  <c r="D84" i="7" s="1"/>
  <c r="C84" i="7"/>
  <c r="P83" i="7"/>
  <c r="O83" i="7"/>
  <c r="N83" i="7"/>
  <c r="M83" i="7"/>
  <c r="L83" i="7"/>
  <c r="K83" i="7"/>
  <c r="J83" i="7" s="1"/>
  <c r="I83" i="7"/>
  <c r="I62" i="7" s="1"/>
  <c r="H83" i="7"/>
  <c r="G83" i="7"/>
  <c r="F83" i="7" s="1"/>
  <c r="E83" i="7"/>
  <c r="C83" i="7"/>
  <c r="P82" i="7"/>
  <c r="O82" i="7"/>
  <c r="N82" i="7"/>
  <c r="M82" i="7"/>
  <c r="L82" i="7"/>
  <c r="K82" i="7"/>
  <c r="J82" i="7" s="1"/>
  <c r="I82" i="7"/>
  <c r="H82" i="7"/>
  <c r="G82" i="7"/>
  <c r="F82" i="7" s="1"/>
  <c r="E82" i="7"/>
  <c r="D82" i="7" s="1"/>
  <c r="C82" i="7"/>
  <c r="P81" i="7"/>
  <c r="O81" i="7"/>
  <c r="N81" i="7"/>
  <c r="M81" i="7"/>
  <c r="L81" i="7"/>
  <c r="K81" i="7"/>
  <c r="J81" i="7" s="1"/>
  <c r="I81" i="7"/>
  <c r="H81" i="7"/>
  <c r="G81" i="7"/>
  <c r="F81" i="7" s="1"/>
  <c r="E81" i="7"/>
  <c r="C81" i="7"/>
  <c r="P80" i="7"/>
  <c r="O80" i="7"/>
  <c r="N80" i="7"/>
  <c r="M80" i="7"/>
  <c r="M58" i="7" s="1"/>
  <c r="L80" i="7"/>
  <c r="K80" i="7"/>
  <c r="J80" i="7" s="1"/>
  <c r="I80" i="7"/>
  <c r="H80" i="7"/>
  <c r="G80" i="7"/>
  <c r="F80" i="7" s="1"/>
  <c r="E80" i="7"/>
  <c r="D80" i="7" s="1"/>
  <c r="C80" i="7"/>
  <c r="P79" i="7"/>
  <c r="O79" i="7"/>
  <c r="N79" i="7"/>
  <c r="M79" i="7"/>
  <c r="L79" i="7"/>
  <c r="K79" i="7"/>
  <c r="J79" i="7" s="1"/>
  <c r="I79" i="7"/>
  <c r="H79" i="7"/>
  <c r="G79" i="7"/>
  <c r="F79" i="7" s="1"/>
  <c r="E79" i="7"/>
  <c r="C79" i="7"/>
  <c r="P78" i="7"/>
  <c r="O78" i="7"/>
  <c r="N78" i="7"/>
  <c r="M78" i="7"/>
  <c r="M56" i="7" s="1"/>
  <c r="M55" i="7" s="1"/>
  <c r="L78" i="7"/>
  <c r="K78" i="7"/>
  <c r="J78" i="7" s="1"/>
  <c r="I78" i="7"/>
  <c r="H78" i="7"/>
  <c r="G78" i="7"/>
  <c r="F78" i="7" s="1"/>
  <c r="E78" i="7"/>
  <c r="D78" i="7" s="1"/>
  <c r="C78" i="7"/>
  <c r="Q76" i="7"/>
  <c r="N76" i="7"/>
  <c r="D76" i="7"/>
  <c r="C76" i="7"/>
  <c r="Q75" i="7"/>
  <c r="D75" i="7" s="1"/>
  <c r="O75" i="7"/>
  <c r="K75" i="7"/>
  <c r="I75" i="7"/>
  <c r="G75" i="7"/>
  <c r="C75" i="7"/>
  <c r="Q74" i="7"/>
  <c r="D74" i="7"/>
  <c r="C74" i="7"/>
  <c r="Q72" i="7"/>
  <c r="D72" i="7"/>
  <c r="Q71" i="7"/>
  <c r="D71" i="7"/>
  <c r="Q69" i="7"/>
  <c r="D69" i="7" s="1"/>
  <c r="O69" i="7"/>
  <c r="K69" i="7"/>
  <c r="I69" i="7"/>
  <c r="G69" i="7"/>
  <c r="Q68" i="7"/>
  <c r="D68" i="7" s="1"/>
  <c r="M68" i="7" s="1"/>
  <c r="M67" i="7" s="1"/>
  <c r="Q66" i="7"/>
  <c r="N66" i="7"/>
  <c r="D66" i="7"/>
  <c r="Q65" i="7"/>
  <c r="N65" i="7"/>
  <c r="N64" i="7" s="1"/>
  <c r="D65" i="7"/>
  <c r="Q63" i="7"/>
  <c r="D63" i="7" s="1"/>
  <c r="Q62" i="7"/>
  <c r="D62" i="7" s="1"/>
  <c r="O62" i="7"/>
  <c r="M62" i="7"/>
  <c r="K62" i="7"/>
  <c r="G62" i="7"/>
  <c r="E62" i="7"/>
  <c r="T61" i="7"/>
  <c r="S61" i="7"/>
  <c r="R61" i="7"/>
  <c r="Q61" i="7"/>
  <c r="D61" i="7"/>
  <c r="Q60" i="7"/>
  <c r="D60" i="7"/>
  <c r="Q58" i="7"/>
  <c r="D58" i="7" s="1"/>
  <c r="O58" i="7"/>
  <c r="K58" i="7"/>
  <c r="I58" i="7"/>
  <c r="G58" i="7"/>
  <c r="Q57" i="7"/>
  <c r="D57" i="7" s="1"/>
  <c r="M57" i="7"/>
  <c r="I57" i="7"/>
  <c r="E57" i="7"/>
  <c r="Q56" i="7"/>
  <c r="D56" i="7" s="1"/>
  <c r="O56" i="7"/>
  <c r="K56" i="7"/>
  <c r="I56" i="7"/>
  <c r="G56" i="7"/>
  <c r="D55" i="7"/>
  <c r="Q53" i="7"/>
  <c r="G53" i="7"/>
  <c r="C53" i="7"/>
  <c r="Q52" i="7"/>
  <c r="P52" i="7"/>
  <c r="L52" i="7"/>
  <c r="C52" i="7"/>
  <c r="Q51" i="7"/>
  <c r="C51" i="7"/>
  <c r="Q49" i="7"/>
  <c r="P49" i="7" s="1"/>
  <c r="I49" i="7"/>
  <c r="G49" i="7"/>
  <c r="Q48" i="7"/>
  <c r="P48" i="7" s="1"/>
  <c r="Q46" i="7"/>
  <c r="P46" i="7"/>
  <c r="N46" i="7"/>
  <c r="L46" i="7"/>
  <c r="Q45" i="7"/>
  <c r="P45" i="7"/>
  <c r="P44" i="7" s="1"/>
  <c r="N45" i="7"/>
  <c r="N44" i="7" s="1"/>
  <c r="L45" i="7"/>
  <c r="L44" i="7" s="1"/>
  <c r="Q43" i="7"/>
  <c r="P43" i="7" s="1"/>
  <c r="I43" i="7"/>
  <c r="G43" i="7"/>
  <c r="Q42" i="7"/>
  <c r="P42" i="7" s="1"/>
  <c r="I42" i="7"/>
  <c r="I41" i="7" s="1"/>
  <c r="G42" i="7"/>
  <c r="Q40" i="7"/>
  <c r="P40" i="7"/>
  <c r="N40" i="7"/>
  <c r="L40" i="7"/>
  <c r="Q39" i="7"/>
  <c r="P39" i="7"/>
  <c r="N39" i="7"/>
  <c r="L39" i="7"/>
  <c r="T38" i="7"/>
  <c r="S38" i="7"/>
  <c r="R38" i="7"/>
  <c r="Q38" i="7"/>
  <c r="I38" i="7"/>
  <c r="G38" i="7"/>
  <c r="Q37" i="7"/>
  <c r="P37" i="7" s="1"/>
  <c r="I37" i="7"/>
  <c r="G37" i="7"/>
  <c r="Q35" i="7"/>
  <c r="P35" i="7"/>
  <c r="N35" i="7"/>
  <c r="L35" i="7"/>
  <c r="Q34" i="7"/>
  <c r="P34" i="7"/>
  <c r="N34" i="7"/>
  <c r="L34" i="7"/>
  <c r="Q33" i="7"/>
  <c r="P33" i="7"/>
  <c r="P32" i="7" s="1"/>
  <c r="N33" i="7"/>
  <c r="N32" i="7" s="1"/>
  <c r="L33" i="7"/>
  <c r="L32" i="7" s="1"/>
  <c r="C30" i="7"/>
  <c r="C29" i="7"/>
  <c r="C28" i="7"/>
  <c r="P6" i="7"/>
  <c r="P38" i="7" s="1"/>
  <c r="O6" i="7"/>
  <c r="N6" i="7"/>
  <c r="N52" i="7" s="1"/>
  <c r="M6" i="7"/>
  <c r="L6" i="7"/>
  <c r="L38" i="7" s="1"/>
  <c r="K6" i="7"/>
  <c r="I6" i="7"/>
  <c r="I52" i="7" s="1"/>
  <c r="H6" i="7"/>
  <c r="G6" i="7"/>
  <c r="G52" i="7" s="1"/>
  <c r="E6" i="7"/>
  <c r="C3" i="7"/>
  <c r="C2" i="7"/>
  <c r="Q115" i="6"/>
  <c r="D115" i="6" s="1"/>
  <c r="C115" i="6"/>
  <c r="Q114" i="6"/>
  <c r="D114" i="6"/>
  <c r="C114" i="6"/>
  <c r="Q113" i="6"/>
  <c r="D113" i="6" s="1"/>
  <c r="C113" i="6"/>
  <c r="Q111" i="6"/>
  <c r="D111" i="6" s="1"/>
  <c r="Q110" i="6"/>
  <c r="D110" i="6" s="1"/>
  <c r="Q108" i="6"/>
  <c r="D108" i="6"/>
  <c r="Q107" i="6"/>
  <c r="D107" i="6"/>
  <c r="Q105" i="6"/>
  <c r="D105" i="6" s="1"/>
  <c r="Q103" i="6"/>
  <c r="D103" i="6"/>
  <c r="Q102" i="6"/>
  <c r="D102" i="6"/>
  <c r="T101" i="6"/>
  <c r="S101" i="6"/>
  <c r="R101" i="6"/>
  <c r="Q101" i="6"/>
  <c r="Q100" i="6"/>
  <c r="D100" i="6" s="1"/>
  <c r="Q98" i="6"/>
  <c r="D98" i="6"/>
  <c r="Q97" i="6"/>
  <c r="D97" i="6"/>
  <c r="Q96" i="6"/>
  <c r="D96" i="6"/>
  <c r="O93" i="6"/>
  <c r="M93" i="6"/>
  <c r="K93" i="6"/>
  <c r="I93" i="6"/>
  <c r="G93" i="6"/>
  <c r="E93" i="6"/>
  <c r="C93" i="6"/>
  <c r="A93" i="6"/>
  <c r="P93" i="6" s="1"/>
  <c r="C92" i="6"/>
  <c r="A92" i="6"/>
  <c r="O91" i="6"/>
  <c r="M91" i="6"/>
  <c r="K91" i="6"/>
  <c r="I91" i="6"/>
  <c r="G91" i="6"/>
  <c r="E91" i="6"/>
  <c r="C91" i="6"/>
  <c r="A91" i="6"/>
  <c r="P91" i="6" s="1"/>
  <c r="N90" i="6"/>
  <c r="C90" i="6"/>
  <c r="A90" i="6"/>
  <c r="O89" i="6"/>
  <c r="M89" i="6"/>
  <c r="K89" i="6"/>
  <c r="I89" i="6"/>
  <c r="G89" i="6"/>
  <c r="E89" i="6"/>
  <c r="C89" i="6"/>
  <c r="A89" i="6"/>
  <c r="P89" i="6" s="1"/>
  <c r="C88" i="6"/>
  <c r="A88" i="6"/>
  <c r="O87" i="6"/>
  <c r="M87" i="6"/>
  <c r="K87" i="6"/>
  <c r="I87" i="6"/>
  <c r="G87" i="6"/>
  <c r="E87" i="6"/>
  <c r="C87" i="6"/>
  <c r="A87" i="6"/>
  <c r="P87" i="6" s="1"/>
  <c r="N86" i="6"/>
  <c r="C86" i="6"/>
  <c r="A86" i="6"/>
  <c r="O85" i="6"/>
  <c r="M85" i="6"/>
  <c r="K85" i="6"/>
  <c r="I85" i="6"/>
  <c r="G85" i="6"/>
  <c r="E85" i="6"/>
  <c r="C85" i="6"/>
  <c r="A85" i="6"/>
  <c r="P85" i="6" s="1"/>
  <c r="C84" i="6"/>
  <c r="A84" i="6"/>
  <c r="O83" i="6"/>
  <c r="M83" i="6"/>
  <c r="K83" i="6"/>
  <c r="I83" i="6"/>
  <c r="G83" i="6"/>
  <c r="E83" i="6"/>
  <c r="C83" i="6"/>
  <c r="A83" i="6"/>
  <c r="P83" i="6" s="1"/>
  <c r="N82" i="6"/>
  <c r="C82" i="6"/>
  <c r="A82" i="6"/>
  <c r="O81" i="6"/>
  <c r="M81" i="6"/>
  <c r="K81" i="6"/>
  <c r="I81" i="6"/>
  <c r="G81" i="6"/>
  <c r="E81" i="6"/>
  <c r="C81" i="6"/>
  <c r="A81" i="6"/>
  <c r="P81" i="6" s="1"/>
  <c r="C80" i="6"/>
  <c r="A80" i="6"/>
  <c r="O79" i="6"/>
  <c r="M79" i="6"/>
  <c r="K79" i="6"/>
  <c r="I79" i="6"/>
  <c r="G79" i="6"/>
  <c r="E79" i="6"/>
  <c r="C79" i="6"/>
  <c r="A79" i="6"/>
  <c r="P79" i="6" s="1"/>
  <c r="N78" i="6"/>
  <c r="C78" i="6"/>
  <c r="A78" i="6"/>
  <c r="Q76" i="6"/>
  <c r="D76" i="6"/>
  <c r="C76" i="6"/>
  <c r="Q75" i="6"/>
  <c r="D75" i="6" s="1"/>
  <c r="C75" i="6"/>
  <c r="Q74" i="6"/>
  <c r="D74" i="6"/>
  <c r="C74" i="6"/>
  <c r="D73" i="6"/>
  <c r="Q72" i="6"/>
  <c r="D72" i="6"/>
  <c r="Q71" i="6"/>
  <c r="D71" i="6"/>
  <c r="Q69" i="6"/>
  <c r="D69" i="6" s="1"/>
  <c r="Q68" i="6"/>
  <c r="D68" i="6" s="1"/>
  <c r="M68" i="6" s="1"/>
  <c r="I68" i="6"/>
  <c r="Q66" i="6"/>
  <c r="N66" i="6"/>
  <c r="D66" i="6"/>
  <c r="Q65" i="6"/>
  <c r="D65" i="6"/>
  <c r="Q63" i="6"/>
  <c r="D63" i="6" s="1"/>
  <c r="Q62" i="6"/>
  <c r="D62" i="6" s="1"/>
  <c r="O62" i="6"/>
  <c r="M62" i="6"/>
  <c r="K62" i="6"/>
  <c r="I62" i="6"/>
  <c r="G62" i="6"/>
  <c r="E62" i="6"/>
  <c r="T61" i="6"/>
  <c r="S61" i="6"/>
  <c r="R61" i="6"/>
  <c r="Q61" i="6"/>
  <c r="D61" i="6"/>
  <c r="Q60" i="6"/>
  <c r="P60" i="6"/>
  <c r="D60" i="6"/>
  <c r="Q58" i="6"/>
  <c r="D58" i="6"/>
  <c r="Q57" i="6"/>
  <c r="D57" i="6"/>
  <c r="Q56" i="6"/>
  <c r="N56" i="6"/>
  <c r="D56" i="6"/>
  <c r="Q53" i="6"/>
  <c r="P53" i="6"/>
  <c r="L53" i="6"/>
  <c r="C53" i="6"/>
  <c r="Q52" i="6"/>
  <c r="I52" i="6"/>
  <c r="C52" i="6"/>
  <c r="Q51" i="6"/>
  <c r="N51" i="6"/>
  <c r="C51" i="6"/>
  <c r="Q49" i="6"/>
  <c r="N49" i="6"/>
  <c r="Q48" i="6"/>
  <c r="N48" i="6"/>
  <c r="N47" i="6" s="1"/>
  <c r="Q46" i="6"/>
  <c r="I46" i="6"/>
  <c r="Q45" i="6"/>
  <c r="G45" i="6"/>
  <c r="Q43" i="6"/>
  <c r="P43" i="6"/>
  <c r="L43" i="6"/>
  <c r="Q42" i="6"/>
  <c r="P42" i="6"/>
  <c r="P41" i="6" s="1"/>
  <c r="L42" i="6"/>
  <c r="L41" i="6" s="1"/>
  <c r="Q40" i="6"/>
  <c r="G40" i="6"/>
  <c r="Q39" i="6"/>
  <c r="T38" i="6"/>
  <c r="S38" i="6"/>
  <c r="R38" i="6"/>
  <c r="Q38" i="6"/>
  <c r="N38" i="6"/>
  <c r="Q37" i="6"/>
  <c r="N37" i="6"/>
  <c r="Q35" i="6"/>
  <c r="I35" i="6"/>
  <c r="Q34" i="6"/>
  <c r="P34" i="6"/>
  <c r="N34" i="6"/>
  <c r="L34" i="6"/>
  <c r="Q33" i="6"/>
  <c r="P33" i="6"/>
  <c r="N33" i="6"/>
  <c r="L33" i="6"/>
  <c r="C30" i="6"/>
  <c r="C29" i="6"/>
  <c r="C28" i="6"/>
  <c r="P6" i="6"/>
  <c r="P51" i="6" s="1"/>
  <c r="O6" i="6"/>
  <c r="N6" i="6"/>
  <c r="N53" i="6" s="1"/>
  <c r="M6" i="6"/>
  <c r="L6" i="6"/>
  <c r="L51" i="6" s="1"/>
  <c r="K6" i="6"/>
  <c r="I6" i="6"/>
  <c r="H6" i="6"/>
  <c r="G6" i="6"/>
  <c r="E6" i="6"/>
  <c r="C3" i="6"/>
  <c r="C2" i="6"/>
  <c r="D54" i="5"/>
  <c r="D53" i="5"/>
  <c r="D52" i="5" s="1"/>
  <c r="D50" i="5"/>
  <c r="D49" i="5"/>
  <c r="D48" i="5"/>
  <c r="D47" i="5"/>
  <c r="D46" i="5"/>
  <c r="D45" i="5"/>
  <c r="D44" i="5"/>
  <c r="D43" i="5"/>
  <c r="D42" i="5"/>
  <c r="D40" i="5"/>
  <c r="D39" i="5"/>
  <c r="D38" i="5"/>
  <c r="D37" i="5"/>
  <c r="D36" i="5"/>
  <c r="D35" i="5"/>
  <c r="D34" i="5"/>
  <c r="D33" i="5"/>
  <c r="D32" i="5"/>
  <c r="D31" i="5"/>
  <c r="D30" i="5"/>
  <c r="D29" i="5"/>
  <c r="D27" i="5"/>
  <c r="D26" i="5"/>
  <c r="D25" i="5"/>
  <c r="D24" i="5"/>
  <c r="D23" i="5"/>
  <c r="D22" i="5"/>
  <c r="D21" i="5"/>
  <c r="D20" i="5"/>
  <c r="D19" i="5"/>
  <c r="D17" i="5"/>
  <c r="D10" i="5" s="1"/>
  <c r="D16" i="5"/>
  <c r="D15" i="5"/>
  <c r="D14" i="5"/>
  <c r="D13" i="5"/>
  <c r="D12" i="5"/>
  <c r="D11" i="5"/>
  <c r="D9" i="5"/>
  <c r="D28" i="5" s="1"/>
  <c r="C4" i="5"/>
  <c r="C3" i="5"/>
  <c r="P236" i="4"/>
  <c r="O236" i="4"/>
  <c r="N236" i="4"/>
  <c r="M236" i="4"/>
  <c r="M198" i="4" s="1"/>
  <c r="L236" i="4"/>
  <c r="K236" i="4"/>
  <c r="J236" i="4" s="1"/>
  <c r="I236" i="4"/>
  <c r="H236" i="4"/>
  <c r="G236" i="4"/>
  <c r="F236" i="4" s="1"/>
  <c r="E236" i="4"/>
  <c r="D233" i="4"/>
  <c r="D232" i="4"/>
  <c r="D231" i="4"/>
  <c r="D230" i="4"/>
  <c r="D229" i="4"/>
  <c r="D228" i="4"/>
  <c r="D227" i="4"/>
  <c r="D226" i="4"/>
  <c r="D224" i="4"/>
  <c r="D223" i="4"/>
  <c r="D222" i="4"/>
  <c r="D221" i="4"/>
  <c r="D220" i="4"/>
  <c r="D219" i="4"/>
  <c r="D218" i="4"/>
  <c r="D217" i="4"/>
  <c r="D216" i="4"/>
  <c r="D215" i="4"/>
  <c r="D214" i="4"/>
  <c r="D213" i="4"/>
  <c r="D212" i="4"/>
  <c r="D210" i="4"/>
  <c r="D209" i="4"/>
  <c r="D208" i="4"/>
  <c r="D207" i="4"/>
  <c r="D206" i="4"/>
  <c r="D205" i="4"/>
  <c r="D204" i="4"/>
  <c r="D203" i="4"/>
  <c r="D202" i="4"/>
  <c r="D201" i="4"/>
  <c r="D200" i="4"/>
  <c r="D199" i="4"/>
  <c r="O198" i="4"/>
  <c r="I198" i="4"/>
  <c r="G198" i="4"/>
  <c r="D198" i="4"/>
  <c r="P198" i="4" s="1"/>
  <c r="D197" i="4"/>
  <c r="D196" i="4"/>
  <c r="D195" i="4"/>
  <c r="D194" i="4"/>
  <c r="D193" i="4"/>
  <c r="D191" i="4"/>
  <c r="D189" i="4"/>
  <c r="D188" i="4"/>
  <c r="D187" i="4"/>
  <c r="D186" i="4"/>
  <c r="D185" i="4"/>
  <c r="P183" i="4"/>
  <c r="L183" i="4"/>
  <c r="H183" i="4"/>
  <c r="A183" i="4"/>
  <c r="O182" i="4"/>
  <c r="M182" i="4"/>
  <c r="K182" i="4"/>
  <c r="I182" i="4"/>
  <c r="G182" i="4"/>
  <c r="E182" i="4"/>
  <c r="C182" i="4"/>
  <c r="A182" i="4"/>
  <c r="P182" i="4" s="1"/>
  <c r="P181" i="4"/>
  <c r="N181" i="4"/>
  <c r="L181" i="4"/>
  <c r="H181" i="4"/>
  <c r="A181" i="4"/>
  <c r="O181" i="4" s="1"/>
  <c r="P180" i="4"/>
  <c r="N180" i="4"/>
  <c r="L180" i="4"/>
  <c r="H180" i="4"/>
  <c r="A180" i="4"/>
  <c r="O180" i="4" s="1"/>
  <c r="P179" i="4"/>
  <c r="N179" i="4"/>
  <c r="L179" i="4"/>
  <c r="H179" i="4"/>
  <c r="A179" i="4"/>
  <c r="O179" i="4" s="1"/>
  <c r="P178" i="4"/>
  <c r="N178" i="4"/>
  <c r="L178" i="4"/>
  <c r="H178" i="4"/>
  <c r="A178" i="4"/>
  <c r="O178" i="4" s="1"/>
  <c r="P177" i="4"/>
  <c r="N177" i="4"/>
  <c r="L177" i="4"/>
  <c r="H177" i="4"/>
  <c r="A177" i="4"/>
  <c r="O177" i="4" s="1"/>
  <c r="P176" i="4"/>
  <c r="N176" i="4"/>
  <c r="L176" i="4"/>
  <c r="H176" i="4"/>
  <c r="A176" i="4"/>
  <c r="O176" i="4" s="1"/>
  <c r="P175" i="4"/>
  <c r="N175" i="4"/>
  <c r="L175" i="4"/>
  <c r="H175" i="4"/>
  <c r="A175" i="4"/>
  <c r="O175" i="4" s="1"/>
  <c r="P174" i="4"/>
  <c r="N174" i="4"/>
  <c r="L174" i="4"/>
  <c r="H174" i="4"/>
  <c r="A174" i="4"/>
  <c r="O174" i="4" s="1"/>
  <c r="P173" i="4"/>
  <c r="N173" i="4"/>
  <c r="L173" i="4"/>
  <c r="H173" i="4"/>
  <c r="A173" i="4"/>
  <c r="O173" i="4" s="1"/>
  <c r="P172" i="4"/>
  <c r="N172" i="4"/>
  <c r="L172" i="4"/>
  <c r="H172" i="4"/>
  <c r="A172" i="4"/>
  <c r="O172" i="4" s="1"/>
  <c r="P171" i="4"/>
  <c r="N171" i="4"/>
  <c r="L171" i="4"/>
  <c r="H171" i="4"/>
  <c r="A171" i="4"/>
  <c r="O171" i="4" s="1"/>
  <c r="P170" i="4"/>
  <c r="N170" i="4"/>
  <c r="L170" i="4"/>
  <c r="H170" i="4"/>
  <c r="A170" i="4"/>
  <c r="O170" i="4" s="1"/>
  <c r="P169" i="4"/>
  <c r="N169" i="4"/>
  <c r="L169" i="4"/>
  <c r="H169" i="4"/>
  <c r="A169" i="4"/>
  <c r="O169" i="4" s="1"/>
  <c r="P168" i="4"/>
  <c r="N168" i="4"/>
  <c r="L168" i="4"/>
  <c r="H168" i="4"/>
  <c r="A168" i="4"/>
  <c r="O168" i="4" s="1"/>
  <c r="C167" i="4"/>
  <c r="M166" i="4"/>
  <c r="I166" i="4"/>
  <c r="E166" i="4"/>
  <c r="A166" i="4"/>
  <c r="O165" i="4"/>
  <c r="O114" i="4" s="1"/>
  <c r="G165" i="4"/>
  <c r="A165" i="4"/>
  <c r="P163" i="4"/>
  <c r="N163" i="4"/>
  <c r="L163" i="4"/>
  <c r="H163" i="4"/>
  <c r="A163" i="4"/>
  <c r="O163" i="4" s="1"/>
  <c r="O112" i="4" s="1"/>
  <c r="P162" i="4"/>
  <c r="N162" i="4"/>
  <c r="L162" i="4"/>
  <c r="H162" i="4"/>
  <c r="A162" i="4"/>
  <c r="O162" i="4" s="1"/>
  <c r="P161" i="4"/>
  <c r="N161" i="4"/>
  <c r="L161" i="4"/>
  <c r="H161" i="4"/>
  <c r="A161" i="4"/>
  <c r="O161" i="4" s="1"/>
  <c r="O110" i="4" s="1"/>
  <c r="C160" i="4"/>
  <c r="O159" i="4"/>
  <c r="O108" i="4" s="1"/>
  <c r="G159" i="4"/>
  <c r="A159" i="4"/>
  <c r="M158" i="4"/>
  <c r="I158" i="4"/>
  <c r="E158" i="4"/>
  <c r="A158" i="4"/>
  <c r="A157" i="4"/>
  <c r="M156" i="4"/>
  <c r="I156" i="4"/>
  <c r="E156" i="4"/>
  <c r="A156" i="4"/>
  <c r="P154" i="4"/>
  <c r="L154" i="4"/>
  <c r="H154" i="4"/>
  <c r="A154" i="4"/>
  <c r="A153" i="4"/>
  <c r="M152" i="4"/>
  <c r="I152" i="4"/>
  <c r="E152" i="4"/>
  <c r="A152" i="4"/>
  <c r="A151" i="4"/>
  <c r="M150" i="4"/>
  <c r="I150" i="4"/>
  <c r="E150" i="4"/>
  <c r="A150" i="4"/>
  <c r="A149" i="4"/>
  <c r="P147" i="4"/>
  <c r="N147" i="4"/>
  <c r="L147" i="4"/>
  <c r="H147" i="4"/>
  <c r="A147" i="4"/>
  <c r="O147" i="4" s="1"/>
  <c r="C146" i="4"/>
  <c r="A145" i="4"/>
  <c r="M144" i="4"/>
  <c r="I144" i="4"/>
  <c r="E144" i="4"/>
  <c r="A144" i="4"/>
  <c r="P142" i="4"/>
  <c r="N142" i="4"/>
  <c r="L142" i="4"/>
  <c r="H142" i="4"/>
  <c r="A142" i="4"/>
  <c r="O142" i="4" s="1"/>
  <c r="P141" i="4"/>
  <c r="N141" i="4"/>
  <c r="L141" i="4"/>
  <c r="H141" i="4"/>
  <c r="A141" i="4"/>
  <c r="O141" i="4" s="1"/>
  <c r="C140" i="4"/>
  <c r="D138" i="4"/>
  <c r="D137" i="4"/>
  <c r="D136" i="4"/>
  <c r="D135" i="4"/>
  <c r="D134" i="4"/>
  <c r="D133" i="4"/>
  <c r="D131" i="4"/>
  <c r="O130" i="4"/>
  <c r="D130" i="4"/>
  <c r="P130" i="4" s="1"/>
  <c r="N129" i="4"/>
  <c r="D129" i="4"/>
  <c r="O128" i="4"/>
  <c r="D128" i="4"/>
  <c r="P128" i="4" s="1"/>
  <c r="N127" i="4"/>
  <c r="D127" i="4"/>
  <c r="O126" i="4"/>
  <c r="D126" i="4"/>
  <c r="P126" i="4" s="1"/>
  <c r="N125" i="4"/>
  <c r="D125" i="4"/>
  <c r="O124" i="4"/>
  <c r="D124" i="4"/>
  <c r="P124" i="4" s="1"/>
  <c r="N123" i="4"/>
  <c r="D123" i="4"/>
  <c r="O122" i="4"/>
  <c r="D122" i="4"/>
  <c r="P122" i="4" s="1"/>
  <c r="N121" i="4"/>
  <c r="D121" i="4"/>
  <c r="O120" i="4"/>
  <c r="D120" i="4"/>
  <c r="P120" i="4" s="1"/>
  <c r="N119" i="4"/>
  <c r="D119" i="4"/>
  <c r="O118" i="4"/>
  <c r="D118" i="4"/>
  <c r="P118" i="4" s="1"/>
  <c r="N117" i="4"/>
  <c r="D117" i="4"/>
  <c r="D115" i="4"/>
  <c r="D114" i="4"/>
  <c r="D113" i="4"/>
  <c r="D112" i="4"/>
  <c r="P112" i="4" s="1"/>
  <c r="D111" i="4"/>
  <c r="D110" i="4"/>
  <c r="P110" i="4" s="1"/>
  <c r="D109" i="4"/>
  <c r="D108" i="4"/>
  <c r="D107" i="4"/>
  <c r="D106" i="4"/>
  <c r="D105" i="4"/>
  <c r="D103" i="4"/>
  <c r="D102" i="4"/>
  <c r="D101" i="4"/>
  <c r="D100" i="4"/>
  <c r="D99" i="4"/>
  <c r="D98" i="4"/>
  <c r="D97" i="4"/>
  <c r="O96" i="4"/>
  <c r="O95" i="4" s="1"/>
  <c r="D96" i="4"/>
  <c r="P96" i="4" s="1"/>
  <c r="P95" i="4" s="1"/>
  <c r="D95" i="4"/>
  <c r="D94" i="4"/>
  <c r="D93" i="4"/>
  <c r="D91" i="4"/>
  <c r="O90" i="4"/>
  <c r="D90" i="4"/>
  <c r="D89" i="4"/>
  <c r="P87" i="4"/>
  <c r="O87" i="4"/>
  <c r="N87" i="4"/>
  <c r="M87" i="4"/>
  <c r="L87" i="4"/>
  <c r="K87" i="4"/>
  <c r="J87" i="4"/>
  <c r="I87" i="4"/>
  <c r="H87" i="4"/>
  <c r="G87" i="4"/>
  <c r="F87" i="4"/>
  <c r="E87" i="4"/>
  <c r="D87" i="4"/>
  <c r="P86" i="4"/>
  <c r="O86" i="4"/>
  <c r="N86" i="4"/>
  <c r="M86" i="4"/>
  <c r="L86" i="4"/>
  <c r="K86" i="4"/>
  <c r="J86" i="4" s="1"/>
  <c r="I86" i="4"/>
  <c r="H86" i="4"/>
  <c r="G86" i="4"/>
  <c r="F86" i="4" s="1"/>
  <c r="E86" i="4"/>
  <c r="P85" i="4"/>
  <c r="O85" i="4"/>
  <c r="N85" i="4"/>
  <c r="M85" i="4"/>
  <c r="L85" i="4"/>
  <c r="K85" i="4"/>
  <c r="J85" i="4"/>
  <c r="I85" i="4"/>
  <c r="H85" i="4"/>
  <c r="G85" i="4"/>
  <c r="F85" i="4"/>
  <c r="E85" i="4"/>
  <c r="D85" i="4"/>
  <c r="P84" i="4"/>
  <c r="O84" i="4"/>
  <c r="O80" i="4" s="1"/>
  <c r="N84" i="4"/>
  <c r="M84" i="4"/>
  <c r="L84" i="4"/>
  <c r="K84" i="4"/>
  <c r="J84" i="4" s="1"/>
  <c r="I84" i="4"/>
  <c r="H84" i="4"/>
  <c r="G84" i="4"/>
  <c r="F84" i="4" s="1"/>
  <c r="E84" i="4"/>
  <c r="D84" i="4" s="1"/>
  <c r="P83" i="4"/>
  <c r="O83" i="4"/>
  <c r="N83" i="4"/>
  <c r="M83" i="4"/>
  <c r="L83" i="4"/>
  <c r="K83" i="4"/>
  <c r="J83" i="4"/>
  <c r="I83" i="4"/>
  <c r="H83" i="4"/>
  <c r="G83" i="4"/>
  <c r="F83" i="4"/>
  <c r="E83" i="4"/>
  <c r="D83" i="4"/>
  <c r="P82" i="4"/>
  <c r="O82" i="4"/>
  <c r="N82" i="4"/>
  <c r="M82" i="4"/>
  <c r="L82" i="4"/>
  <c r="K82" i="4"/>
  <c r="J82" i="4" s="1"/>
  <c r="I82" i="4"/>
  <c r="H82" i="4"/>
  <c r="G82" i="4"/>
  <c r="F82" i="4" s="1"/>
  <c r="E82" i="4"/>
  <c r="P81" i="4"/>
  <c r="P80" i="4" s="1"/>
  <c r="O81" i="4"/>
  <c r="N81" i="4"/>
  <c r="N80" i="4" s="1"/>
  <c r="M81" i="4"/>
  <c r="L81" i="4"/>
  <c r="L80" i="4" s="1"/>
  <c r="K81" i="4"/>
  <c r="J81" i="4"/>
  <c r="I81" i="4"/>
  <c r="H81" i="4"/>
  <c r="H80" i="4" s="1"/>
  <c r="G81" i="4"/>
  <c r="F81" i="4"/>
  <c r="E81" i="4"/>
  <c r="D81" i="4"/>
  <c r="M80" i="4"/>
  <c r="I80" i="4"/>
  <c r="E80" i="4"/>
  <c r="P79" i="4"/>
  <c r="O79" i="4"/>
  <c r="N79" i="4"/>
  <c r="M79" i="4"/>
  <c r="L79" i="4"/>
  <c r="K79" i="4"/>
  <c r="J79" i="4"/>
  <c r="I79" i="4"/>
  <c r="H79" i="4"/>
  <c r="G79" i="4"/>
  <c r="F79" i="4"/>
  <c r="E79" i="4"/>
  <c r="D79" i="4"/>
  <c r="P78" i="4"/>
  <c r="O78" i="4"/>
  <c r="N78" i="4"/>
  <c r="M78" i="4"/>
  <c r="L78" i="4"/>
  <c r="K78" i="4"/>
  <c r="J78" i="4" s="1"/>
  <c r="I78" i="4"/>
  <c r="H78" i="4"/>
  <c r="G78" i="4"/>
  <c r="F78" i="4" s="1"/>
  <c r="E78" i="4"/>
  <c r="P77" i="4"/>
  <c r="O77" i="4"/>
  <c r="N77" i="4"/>
  <c r="M77" i="4"/>
  <c r="L77" i="4"/>
  <c r="K77" i="4"/>
  <c r="J77" i="4"/>
  <c r="I77" i="4"/>
  <c r="H77" i="4"/>
  <c r="G77" i="4"/>
  <c r="F77" i="4"/>
  <c r="E77" i="4"/>
  <c r="D77" i="4"/>
  <c r="P76" i="4"/>
  <c r="O76" i="4"/>
  <c r="N76" i="4"/>
  <c r="M76" i="4"/>
  <c r="L76" i="4"/>
  <c r="K76" i="4"/>
  <c r="J76" i="4" s="1"/>
  <c r="I76" i="4"/>
  <c r="H76" i="4"/>
  <c r="G76" i="4"/>
  <c r="F76" i="4" s="1"/>
  <c r="E76" i="4"/>
  <c r="D76" i="4" s="1"/>
  <c r="P75" i="4"/>
  <c r="O75" i="4"/>
  <c r="N75" i="4"/>
  <c r="M75" i="4"/>
  <c r="L75" i="4"/>
  <c r="K75" i="4"/>
  <c r="J75" i="4"/>
  <c r="I75" i="4"/>
  <c r="H75" i="4"/>
  <c r="G75" i="4"/>
  <c r="F75" i="4"/>
  <c r="E75" i="4"/>
  <c r="D75" i="4"/>
  <c r="P74" i="4"/>
  <c r="O74" i="4"/>
  <c r="N74" i="4"/>
  <c r="M74" i="4"/>
  <c r="L74" i="4"/>
  <c r="K74" i="4"/>
  <c r="J74" i="4" s="1"/>
  <c r="I74" i="4"/>
  <c r="H74" i="4"/>
  <c r="G74" i="4"/>
  <c r="F74" i="4" s="1"/>
  <c r="E74" i="4"/>
  <c r="P73" i="4"/>
  <c r="O73" i="4"/>
  <c r="N73" i="4"/>
  <c r="M73" i="4"/>
  <c r="L73" i="4"/>
  <c r="K73" i="4"/>
  <c r="J73" i="4"/>
  <c r="I73" i="4"/>
  <c r="H73" i="4"/>
  <c r="G73" i="4"/>
  <c r="F73" i="4"/>
  <c r="E73" i="4"/>
  <c r="D73" i="4"/>
  <c r="P72" i="4"/>
  <c r="O72" i="4"/>
  <c r="N72" i="4"/>
  <c r="M72" i="4"/>
  <c r="L72" i="4"/>
  <c r="K72" i="4"/>
  <c r="J72" i="4" s="1"/>
  <c r="I72" i="4"/>
  <c r="H72" i="4"/>
  <c r="G72" i="4"/>
  <c r="F72" i="4" s="1"/>
  <c r="E72" i="4"/>
  <c r="D72" i="4" s="1"/>
  <c r="P71" i="4"/>
  <c r="O71" i="4"/>
  <c r="N71" i="4"/>
  <c r="M71" i="4"/>
  <c r="L71" i="4"/>
  <c r="K71" i="4"/>
  <c r="J71" i="4"/>
  <c r="I71" i="4"/>
  <c r="H71" i="4"/>
  <c r="G71" i="4"/>
  <c r="F71" i="4"/>
  <c r="E71" i="4"/>
  <c r="D71" i="4"/>
  <c r="P70" i="4"/>
  <c r="O70" i="4"/>
  <c r="N70" i="4"/>
  <c r="M70" i="4"/>
  <c r="L70" i="4"/>
  <c r="K70" i="4"/>
  <c r="J70" i="4" s="1"/>
  <c r="I70" i="4"/>
  <c r="H70" i="4"/>
  <c r="G70" i="4"/>
  <c r="F70" i="4" s="1"/>
  <c r="E70" i="4"/>
  <c r="P69" i="4"/>
  <c r="O69" i="4"/>
  <c r="N69" i="4"/>
  <c r="M69" i="4"/>
  <c r="L69" i="4"/>
  <c r="K69" i="4"/>
  <c r="J69" i="4"/>
  <c r="I69" i="4"/>
  <c r="H69" i="4"/>
  <c r="G69" i="4"/>
  <c r="F69" i="4"/>
  <c r="E69" i="4"/>
  <c r="D69" i="4"/>
  <c r="P68" i="4"/>
  <c r="O68" i="4"/>
  <c r="O64" i="4" s="1"/>
  <c r="N68" i="4"/>
  <c r="M68" i="4"/>
  <c r="L68" i="4"/>
  <c r="K68" i="4"/>
  <c r="J68" i="4" s="1"/>
  <c r="I68" i="4"/>
  <c r="H68" i="4"/>
  <c r="G68" i="4"/>
  <c r="F68" i="4" s="1"/>
  <c r="E68" i="4"/>
  <c r="D68" i="4" s="1"/>
  <c r="P67" i="4"/>
  <c r="O67" i="4"/>
  <c r="N67" i="4"/>
  <c r="M67" i="4"/>
  <c r="L67" i="4"/>
  <c r="K67" i="4"/>
  <c r="J67" i="4"/>
  <c r="I67" i="4"/>
  <c r="H67" i="4"/>
  <c r="G67" i="4"/>
  <c r="F67" i="4"/>
  <c r="E67" i="4"/>
  <c r="D67" i="4"/>
  <c r="P66" i="4"/>
  <c r="O66" i="4"/>
  <c r="N66" i="4"/>
  <c r="M66" i="4"/>
  <c r="L66" i="4"/>
  <c r="K66" i="4"/>
  <c r="J66" i="4" s="1"/>
  <c r="I66" i="4"/>
  <c r="H66" i="4"/>
  <c r="G66" i="4"/>
  <c r="F66" i="4" s="1"/>
  <c r="E66" i="4"/>
  <c r="P65" i="4"/>
  <c r="P64" i="4" s="1"/>
  <c r="O65" i="4"/>
  <c r="N65" i="4"/>
  <c r="N64" i="4" s="1"/>
  <c r="M65" i="4"/>
  <c r="L65" i="4"/>
  <c r="L64" i="4" s="1"/>
  <c r="K65" i="4"/>
  <c r="J65" i="4"/>
  <c r="I65" i="4"/>
  <c r="H65" i="4"/>
  <c r="H64" i="4" s="1"/>
  <c r="G65" i="4"/>
  <c r="F65" i="4"/>
  <c r="E65" i="4"/>
  <c r="D65" i="4"/>
  <c r="M64" i="4"/>
  <c r="I64" i="4"/>
  <c r="E64" i="4"/>
  <c r="P63" i="4"/>
  <c r="O63" i="4"/>
  <c r="N63" i="4"/>
  <c r="M63" i="4"/>
  <c r="L63" i="4"/>
  <c r="K63" i="4"/>
  <c r="J63" i="4"/>
  <c r="I63" i="4"/>
  <c r="H63" i="4"/>
  <c r="G63" i="4"/>
  <c r="F63" i="4"/>
  <c r="E63" i="4"/>
  <c r="D63" i="4"/>
  <c r="P62" i="4"/>
  <c r="O62" i="4"/>
  <c r="O61" i="4" s="1"/>
  <c r="N62" i="4"/>
  <c r="M62" i="4"/>
  <c r="M61" i="4" s="1"/>
  <c r="L62" i="4"/>
  <c r="K62" i="4"/>
  <c r="I62" i="4"/>
  <c r="I61" i="4" s="1"/>
  <c r="H62" i="4"/>
  <c r="G62" i="4"/>
  <c r="E62" i="4"/>
  <c r="P61" i="4"/>
  <c r="N61" i="4"/>
  <c r="L61" i="4"/>
  <c r="H61" i="4"/>
  <c r="P60" i="4"/>
  <c r="O60" i="4"/>
  <c r="N60" i="4"/>
  <c r="M60" i="4"/>
  <c r="M55" i="4" s="1"/>
  <c r="L60" i="4"/>
  <c r="K60" i="4"/>
  <c r="J60" i="4" s="1"/>
  <c r="I60" i="4"/>
  <c r="H60" i="4"/>
  <c r="G60" i="4"/>
  <c r="F60" i="4" s="1"/>
  <c r="E60" i="4"/>
  <c r="D60" i="4" s="1"/>
  <c r="P59" i="4"/>
  <c r="O59" i="4"/>
  <c r="N59" i="4"/>
  <c r="M59" i="4"/>
  <c r="L59" i="4"/>
  <c r="K59" i="4"/>
  <c r="J59" i="4"/>
  <c r="I59" i="4"/>
  <c r="H59" i="4"/>
  <c r="G59" i="4"/>
  <c r="F59" i="4"/>
  <c r="E59" i="4"/>
  <c r="D59" i="4"/>
  <c r="P58" i="4"/>
  <c r="O58" i="4"/>
  <c r="N58" i="4"/>
  <c r="M58" i="4"/>
  <c r="L58" i="4"/>
  <c r="K58" i="4"/>
  <c r="J58" i="4" s="1"/>
  <c r="I58" i="4"/>
  <c r="I55" i="4" s="1"/>
  <c r="H58" i="4"/>
  <c r="G58" i="4"/>
  <c r="F58" i="4" s="1"/>
  <c r="E58" i="4"/>
  <c r="P57" i="4"/>
  <c r="P55" i="4" s="1"/>
  <c r="O57" i="4"/>
  <c r="N57" i="4"/>
  <c r="N55" i="4" s="1"/>
  <c r="M57" i="4"/>
  <c r="L57" i="4"/>
  <c r="L55" i="4" s="1"/>
  <c r="K57" i="4"/>
  <c r="J57" i="4"/>
  <c r="I57" i="4"/>
  <c r="H57" i="4"/>
  <c r="H55" i="4" s="1"/>
  <c r="G57" i="4"/>
  <c r="F57" i="4"/>
  <c r="E57" i="4"/>
  <c r="D57" i="4"/>
  <c r="P56" i="4"/>
  <c r="O56" i="4"/>
  <c r="J56" i="4"/>
  <c r="G56" i="4"/>
  <c r="F56" i="4" s="1"/>
  <c r="D56" i="4" s="1"/>
  <c r="O55" i="4"/>
  <c r="K55" i="4"/>
  <c r="G55" i="4"/>
  <c r="P54" i="4"/>
  <c r="O54" i="4"/>
  <c r="N54" i="4"/>
  <c r="N50" i="4" s="1"/>
  <c r="M54" i="4"/>
  <c r="L54" i="4"/>
  <c r="K54" i="4"/>
  <c r="J54" i="4"/>
  <c r="I54" i="4"/>
  <c r="H54" i="4"/>
  <c r="G54" i="4"/>
  <c r="F54" i="4"/>
  <c r="E54" i="4"/>
  <c r="D54" i="4"/>
  <c r="P53" i="4"/>
  <c r="O53" i="4"/>
  <c r="N53" i="4"/>
  <c r="M53" i="4"/>
  <c r="L53" i="4"/>
  <c r="K53" i="4"/>
  <c r="J53" i="4" s="1"/>
  <c r="I53" i="4"/>
  <c r="H53" i="4"/>
  <c r="G53" i="4"/>
  <c r="F53" i="4" s="1"/>
  <c r="E53" i="4"/>
  <c r="D53" i="4" s="1"/>
  <c r="P52" i="4"/>
  <c r="O52" i="4"/>
  <c r="N52" i="4"/>
  <c r="M52" i="4"/>
  <c r="L52" i="4"/>
  <c r="K52" i="4"/>
  <c r="J52" i="4"/>
  <c r="I52" i="4"/>
  <c r="H52" i="4"/>
  <c r="G52" i="4"/>
  <c r="F52" i="4"/>
  <c r="E52" i="4"/>
  <c r="D52" i="4"/>
  <c r="P51" i="4"/>
  <c r="O51" i="4"/>
  <c r="N51" i="4"/>
  <c r="M51" i="4"/>
  <c r="L51" i="4"/>
  <c r="K51" i="4"/>
  <c r="I51" i="4"/>
  <c r="I50" i="4" s="1"/>
  <c r="H51" i="4"/>
  <c r="G51" i="4"/>
  <c r="E51" i="4"/>
  <c r="P50" i="4"/>
  <c r="L50" i="4"/>
  <c r="H50" i="4"/>
  <c r="P49" i="4"/>
  <c r="O49" i="4"/>
  <c r="N49" i="4"/>
  <c r="M49" i="4"/>
  <c r="L49" i="4"/>
  <c r="K49" i="4"/>
  <c r="J49" i="4" s="1"/>
  <c r="I49" i="4"/>
  <c r="H49" i="4"/>
  <c r="G49" i="4"/>
  <c r="F49" i="4" s="1"/>
  <c r="E49" i="4"/>
  <c r="D49" i="4" s="1"/>
  <c r="P48" i="4"/>
  <c r="O48" i="4"/>
  <c r="N48" i="4"/>
  <c r="M48" i="4"/>
  <c r="L48" i="4"/>
  <c r="K48" i="4"/>
  <c r="J48" i="4"/>
  <c r="I48" i="4"/>
  <c r="H48" i="4"/>
  <c r="G48" i="4"/>
  <c r="F48" i="4"/>
  <c r="E48" i="4"/>
  <c r="D48" i="4"/>
  <c r="P47" i="4"/>
  <c r="O47" i="4"/>
  <c r="N47" i="4"/>
  <c r="M47" i="4"/>
  <c r="L47" i="4"/>
  <c r="K47" i="4"/>
  <c r="J47" i="4" s="1"/>
  <c r="I47" i="4"/>
  <c r="I43" i="4" s="1"/>
  <c r="H47" i="4"/>
  <c r="G47" i="4"/>
  <c r="F47" i="4" s="1"/>
  <c r="E47" i="4"/>
  <c r="P46" i="4"/>
  <c r="O46" i="4"/>
  <c r="N46" i="4"/>
  <c r="M46" i="4"/>
  <c r="L46" i="4"/>
  <c r="K46" i="4"/>
  <c r="J46" i="4"/>
  <c r="I46" i="4"/>
  <c r="H46" i="4"/>
  <c r="G46" i="4"/>
  <c r="F46" i="4"/>
  <c r="E46" i="4"/>
  <c r="D46" i="4"/>
  <c r="P45" i="4"/>
  <c r="O45" i="4"/>
  <c r="N45" i="4"/>
  <c r="M45" i="4"/>
  <c r="M43" i="4" s="1"/>
  <c r="L45" i="4"/>
  <c r="K45" i="4"/>
  <c r="J45" i="4" s="1"/>
  <c r="I45" i="4"/>
  <c r="H45" i="4"/>
  <c r="G45" i="4"/>
  <c r="F45" i="4" s="1"/>
  <c r="E45" i="4"/>
  <c r="D45" i="4" s="1"/>
  <c r="P44" i="4"/>
  <c r="O44" i="4"/>
  <c r="N44" i="4"/>
  <c r="M44" i="4"/>
  <c r="L44" i="4"/>
  <c r="K44" i="4"/>
  <c r="J44" i="4"/>
  <c r="I44" i="4"/>
  <c r="H44" i="4"/>
  <c r="G44" i="4"/>
  <c r="F44" i="4"/>
  <c r="E44" i="4"/>
  <c r="D44" i="4"/>
  <c r="O43" i="4"/>
  <c r="K43" i="4"/>
  <c r="G43" i="4"/>
  <c r="P42" i="4"/>
  <c r="P41" i="4" s="1"/>
  <c r="O42" i="4"/>
  <c r="N42" i="4"/>
  <c r="N41" i="4" s="1"/>
  <c r="M42" i="4"/>
  <c r="L42" i="4"/>
  <c r="L41" i="4" s="1"/>
  <c r="K42" i="4"/>
  <c r="J42" i="4"/>
  <c r="I42" i="4"/>
  <c r="H42" i="4"/>
  <c r="H41" i="4" s="1"/>
  <c r="G42" i="4"/>
  <c r="F42" i="4"/>
  <c r="E42" i="4"/>
  <c r="D42" i="4"/>
  <c r="O41" i="4"/>
  <c r="M41" i="4"/>
  <c r="K41" i="4"/>
  <c r="I41" i="4"/>
  <c r="G41" i="4"/>
  <c r="E41" i="4"/>
  <c r="P40" i="4"/>
  <c r="O40" i="4"/>
  <c r="N40" i="4"/>
  <c r="M40" i="4"/>
  <c r="L40" i="4"/>
  <c r="K40" i="4"/>
  <c r="J40" i="4"/>
  <c r="I40" i="4"/>
  <c r="H40" i="4"/>
  <c r="G40" i="4"/>
  <c r="F40" i="4"/>
  <c r="E40" i="4"/>
  <c r="D40" i="4"/>
  <c r="P39" i="4"/>
  <c r="O39" i="4"/>
  <c r="O38" i="4" s="1"/>
  <c r="N39" i="4"/>
  <c r="M39" i="4"/>
  <c r="M38" i="4" s="1"/>
  <c r="L39" i="4"/>
  <c r="K39" i="4"/>
  <c r="I39" i="4"/>
  <c r="I38" i="4" s="1"/>
  <c r="H39" i="4"/>
  <c r="G39" i="4"/>
  <c r="E39" i="4"/>
  <c r="P38" i="4"/>
  <c r="N38" i="4"/>
  <c r="L38" i="4"/>
  <c r="H38" i="4"/>
  <c r="P37" i="4"/>
  <c r="O37" i="4"/>
  <c r="O35" i="4" s="1"/>
  <c r="O13" i="4" s="1"/>
  <c r="N37" i="4"/>
  <c r="M37" i="4"/>
  <c r="J37" i="4" s="1"/>
  <c r="F37" i="4"/>
  <c r="P36" i="4"/>
  <c r="P35" i="4" s="1"/>
  <c r="O36" i="4"/>
  <c r="N36" i="4"/>
  <c r="N35" i="4" s="1"/>
  <c r="M36" i="4"/>
  <c r="L36" i="4"/>
  <c r="H36" i="4"/>
  <c r="M35" i="4"/>
  <c r="M13" i="4" s="1"/>
  <c r="K35" i="4"/>
  <c r="I35" i="4"/>
  <c r="I13" i="4" s="1"/>
  <c r="G35" i="4"/>
  <c r="E35" i="4"/>
  <c r="P34" i="4"/>
  <c r="P32" i="4" s="1"/>
  <c r="O34" i="4"/>
  <c r="N34" i="4"/>
  <c r="N32" i="4" s="1"/>
  <c r="M34" i="4"/>
  <c r="L34" i="4"/>
  <c r="L32" i="4" s="1"/>
  <c r="K34" i="4"/>
  <c r="J34" i="4"/>
  <c r="I34" i="4"/>
  <c r="H34" i="4"/>
  <c r="H32" i="4" s="1"/>
  <c r="G34" i="4"/>
  <c r="F34" i="4"/>
  <c r="E34" i="4"/>
  <c r="D34" i="4"/>
  <c r="P33" i="4"/>
  <c r="O33" i="4"/>
  <c r="N33" i="4"/>
  <c r="M33" i="4"/>
  <c r="L33" i="4"/>
  <c r="K33" i="4"/>
  <c r="J33" i="4" s="1"/>
  <c r="I33" i="4"/>
  <c r="I32" i="4" s="1"/>
  <c r="H33" i="4"/>
  <c r="G33" i="4"/>
  <c r="F33" i="4" s="1"/>
  <c r="F32" i="4" s="1"/>
  <c r="O32" i="4"/>
  <c r="M32" i="4"/>
  <c r="K32" i="4"/>
  <c r="J32" i="4" s="1"/>
  <c r="G32" i="4"/>
  <c r="E32" i="4"/>
  <c r="M31" i="4"/>
  <c r="F31" i="4"/>
  <c r="P30" i="4"/>
  <c r="O30" i="4"/>
  <c r="N30" i="4"/>
  <c r="L30" i="4"/>
  <c r="K30" i="4"/>
  <c r="J30" i="4" s="1"/>
  <c r="D30" i="4" s="1"/>
  <c r="F30" i="4"/>
  <c r="N29" i="4"/>
  <c r="L29" i="4"/>
  <c r="K29" i="4"/>
  <c r="I29" i="4"/>
  <c r="H29" i="4"/>
  <c r="G29" i="4"/>
  <c r="F29" i="4"/>
  <c r="E29" i="4"/>
  <c r="P28" i="4"/>
  <c r="O28" i="4"/>
  <c r="J28" i="4"/>
  <c r="I28" i="4"/>
  <c r="H28" i="4"/>
  <c r="G28" i="4"/>
  <c r="F28" i="4"/>
  <c r="D28" i="4" s="1"/>
  <c r="D9" i="4" s="1"/>
  <c r="D17" i="4"/>
  <c r="D15" i="4"/>
  <c r="P13" i="4"/>
  <c r="N13" i="4"/>
  <c r="K13" i="4"/>
  <c r="G13" i="4"/>
  <c r="O12" i="4"/>
  <c r="P10" i="4"/>
  <c r="O10" i="4"/>
  <c r="L10" i="4"/>
  <c r="K10" i="4"/>
  <c r="I10" i="4"/>
  <c r="H10" i="4"/>
  <c r="G10" i="4"/>
  <c r="F10" i="4"/>
  <c r="E10" i="4"/>
  <c r="P9" i="4"/>
  <c r="O9" i="4"/>
  <c r="N9" i="4"/>
  <c r="M9" i="4"/>
  <c r="L9" i="4"/>
  <c r="K9" i="4"/>
  <c r="J9" i="4"/>
  <c r="I9" i="4"/>
  <c r="H9" i="4"/>
  <c r="G9" i="4"/>
  <c r="F9" i="4"/>
  <c r="E9" i="4"/>
  <c r="C3" i="4"/>
  <c r="C2" i="4"/>
  <c r="D86" i="3"/>
  <c r="D85" i="3"/>
  <c r="D72" i="3"/>
  <c r="D70" i="3"/>
  <c r="D69" i="3"/>
  <c r="D68" i="3"/>
  <c r="D67" i="3"/>
  <c r="D66" i="3"/>
  <c r="D65" i="3"/>
  <c r="D64" i="3"/>
  <c r="D63" i="3"/>
  <c r="D62" i="3"/>
  <c r="D61" i="3"/>
  <c r="D60" i="3"/>
  <c r="D59" i="3"/>
  <c r="D58" i="3"/>
  <c r="D57" i="3"/>
  <c r="D56" i="3"/>
  <c r="D55" i="3"/>
  <c r="D54" i="3"/>
  <c r="D53" i="3"/>
  <c r="D52" i="3" s="1"/>
  <c r="D51" i="3"/>
  <c r="D50" i="3"/>
  <c r="D49" i="3"/>
  <c r="D48" i="3"/>
  <c r="D47" i="3"/>
  <c r="D46" i="3"/>
  <c r="D45" i="3"/>
  <c r="D44" i="3"/>
  <c r="D43" i="3"/>
  <c r="D42" i="3"/>
  <c r="D41" i="3"/>
  <c r="D40" i="3" s="1"/>
  <c r="D38" i="3"/>
  <c r="D36" i="3"/>
  <c r="D35" i="3"/>
  <c r="D34" i="3" s="1"/>
  <c r="D32" i="3"/>
  <c r="D31" i="3"/>
  <c r="D30" i="3" s="1"/>
  <c r="D81" i="3" s="1"/>
  <c r="D95" i="3" s="1"/>
  <c r="D29" i="3"/>
  <c r="D26" i="3" s="1"/>
  <c r="D80" i="3" s="1"/>
  <c r="D94" i="3" s="1"/>
  <c r="D28" i="3"/>
  <c r="D27" i="3"/>
  <c r="D22" i="3" s="1"/>
  <c r="D79" i="3" s="1"/>
  <c r="D93" i="3" s="1"/>
  <c r="D25" i="3"/>
  <c r="D24" i="3"/>
  <c r="D23" i="3"/>
  <c r="D21" i="3"/>
  <c r="D20" i="3"/>
  <c r="D19" i="3"/>
  <c r="D17" i="3"/>
  <c r="D16" i="3"/>
  <c r="D15" i="3"/>
  <c r="D77" i="3" s="1"/>
  <c r="D91" i="3" s="1"/>
  <c r="D13" i="3"/>
  <c r="D12" i="3"/>
  <c r="D11" i="3"/>
  <c r="D75" i="3" s="1"/>
  <c r="D89" i="3" s="1"/>
  <c r="C4" i="3"/>
  <c r="C3" i="3"/>
  <c r="D29" i="2"/>
  <c r="D28" i="2"/>
  <c r="D27" i="2"/>
  <c r="D26" i="2" s="1"/>
  <c r="D25" i="2"/>
  <c r="D24" i="2"/>
  <c r="D23" i="2"/>
  <c r="D22" i="2"/>
  <c r="D21" i="2"/>
  <c r="D20" i="2"/>
  <c r="D19" i="2"/>
  <c r="D18" i="2"/>
  <c r="D17" i="2"/>
  <c r="D30" i="2" s="1"/>
  <c r="D14" i="2"/>
  <c r="D13" i="2"/>
  <c r="D12" i="2"/>
  <c r="D11" i="2"/>
  <c r="D10" i="2"/>
  <c r="D15" i="2" s="1"/>
  <c r="C4" i="2"/>
  <c r="C3" i="2"/>
  <c r="E31" i="11" l="1"/>
  <c r="E27" i="11"/>
  <c r="E26" i="11" s="1"/>
  <c r="E10" i="10"/>
  <c r="E26" i="10"/>
  <c r="E11" i="10"/>
  <c r="E39" i="10" s="1"/>
  <c r="E46" i="8"/>
  <c r="E47" i="8" s="1"/>
  <c r="E80" i="8"/>
  <c r="E79" i="8" s="1"/>
  <c r="E67" i="8"/>
  <c r="E27" i="8"/>
  <c r="E48" i="8"/>
  <c r="E24" i="8"/>
  <c r="E60" i="8" s="1"/>
  <c r="E58" i="8"/>
  <c r="E63" i="8" s="1"/>
  <c r="P41" i="7"/>
  <c r="P47" i="7"/>
  <c r="E52" i="7"/>
  <c r="E53" i="7"/>
  <c r="E46" i="7"/>
  <c r="E45" i="7"/>
  <c r="E40" i="7"/>
  <c r="E39" i="7"/>
  <c r="E35" i="7"/>
  <c r="E34" i="7"/>
  <c r="E33" i="7"/>
  <c r="E49" i="7"/>
  <c r="E43" i="7"/>
  <c r="E38" i="7"/>
  <c r="E42" i="7"/>
  <c r="E37" i="7"/>
  <c r="H38" i="7"/>
  <c r="H52" i="7"/>
  <c r="H46" i="7"/>
  <c r="H45" i="7"/>
  <c r="H40" i="7"/>
  <c r="H39" i="7"/>
  <c r="H34" i="7"/>
  <c r="H33" i="7"/>
  <c r="H35" i="7"/>
  <c r="K52" i="7"/>
  <c r="K46" i="7"/>
  <c r="K45" i="7"/>
  <c r="K40" i="7"/>
  <c r="K39" i="7"/>
  <c r="K35" i="7"/>
  <c r="K34" i="7"/>
  <c r="K33" i="7"/>
  <c r="K49" i="7"/>
  <c r="K43" i="7"/>
  <c r="K42" i="7"/>
  <c r="K38" i="7"/>
  <c r="K37" i="7"/>
  <c r="K53" i="7"/>
  <c r="M52" i="7"/>
  <c r="M53" i="7"/>
  <c r="M46" i="7"/>
  <c r="M45" i="7"/>
  <c r="M40" i="7"/>
  <c r="M39" i="7"/>
  <c r="M35" i="7"/>
  <c r="M34" i="7"/>
  <c r="M33" i="7"/>
  <c r="M43" i="7"/>
  <c r="M42" i="7"/>
  <c r="M38" i="7"/>
  <c r="M37" i="7"/>
  <c r="M49" i="7"/>
  <c r="O52" i="7"/>
  <c r="O46" i="7"/>
  <c r="O45" i="7"/>
  <c r="O40" i="7"/>
  <c r="O39" i="7"/>
  <c r="O35" i="7"/>
  <c r="O34" i="7"/>
  <c r="O33" i="7"/>
  <c r="O49" i="7"/>
  <c r="O43" i="7"/>
  <c r="O42" i="7"/>
  <c r="O38" i="7"/>
  <c r="O37" i="7"/>
  <c r="O53" i="7"/>
  <c r="P36" i="7"/>
  <c r="P51" i="7"/>
  <c r="N51" i="7"/>
  <c r="L51" i="7"/>
  <c r="H51" i="7"/>
  <c r="P57" i="7"/>
  <c r="N57" i="7"/>
  <c r="L57" i="7"/>
  <c r="H57" i="7"/>
  <c r="O60" i="7"/>
  <c r="M60" i="7"/>
  <c r="K60" i="7"/>
  <c r="I60" i="7"/>
  <c r="G60" i="7"/>
  <c r="E60" i="7"/>
  <c r="D59" i="7"/>
  <c r="H60" i="7"/>
  <c r="L60" i="7"/>
  <c r="P60" i="7"/>
  <c r="P63" i="7"/>
  <c r="N63" i="7"/>
  <c r="L63" i="7"/>
  <c r="H63" i="7"/>
  <c r="E68" i="7"/>
  <c r="I68" i="7"/>
  <c r="I67" i="7" s="1"/>
  <c r="O71" i="7"/>
  <c r="M71" i="7"/>
  <c r="K71" i="7"/>
  <c r="I71" i="7"/>
  <c r="G71" i="7"/>
  <c r="E71" i="7"/>
  <c r="D70" i="7"/>
  <c r="H71" i="7"/>
  <c r="L71" i="7"/>
  <c r="L70" i="7" s="1"/>
  <c r="P71" i="7"/>
  <c r="O74" i="7"/>
  <c r="O73" i="7" s="1"/>
  <c r="M74" i="7"/>
  <c r="M73" i="7" s="1"/>
  <c r="K74" i="7"/>
  <c r="I74" i="7"/>
  <c r="I73" i="7" s="1"/>
  <c r="G74" i="7"/>
  <c r="E74" i="7"/>
  <c r="H74" i="7"/>
  <c r="L74" i="7"/>
  <c r="P74" i="7"/>
  <c r="E48" i="7"/>
  <c r="G48" i="7"/>
  <c r="I48" i="7"/>
  <c r="K48" i="7"/>
  <c r="M48" i="7"/>
  <c r="O48" i="7"/>
  <c r="E51" i="7"/>
  <c r="I51" i="7"/>
  <c r="M51" i="7"/>
  <c r="O61" i="7"/>
  <c r="M61" i="7"/>
  <c r="K61" i="7"/>
  <c r="J61" i="7" s="1"/>
  <c r="I61" i="7"/>
  <c r="G61" i="7"/>
  <c r="E61" i="7"/>
  <c r="H61" i="7"/>
  <c r="L61" i="7"/>
  <c r="P61" i="7"/>
  <c r="E63" i="7"/>
  <c r="I63" i="7"/>
  <c r="M63" i="7"/>
  <c r="P68" i="7"/>
  <c r="N68" i="7"/>
  <c r="L68" i="7"/>
  <c r="H68" i="7"/>
  <c r="O72" i="7"/>
  <c r="M72" i="7"/>
  <c r="K72" i="7"/>
  <c r="J72" i="7" s="1"/>
  <c r="I72" i="7"/>
  <c r="G72" i="7"/>
  <c r="E72" i="7"/>
  <c r="H72" i="7"/>
  <c r="L72" i="7"/>
  <c r="P72" i="7"/>
  <c r="D73" i="7"/>
  <c r="D95" i="7"/>
  <c r="D104" i="7"/>
  <c r="D109" i="7"/>
  <c r="G33" i="7"/>
  <c r="I33" i="7"/>
  <c r="G34" i="7"/>
  <c r="I34" i="7"/>
  <c r="G35" i="7"/>
  <c r="I35" i="7"/>
  <c r="H37" i="7"/>
  <c r="L37" i="7"/>
  <c r="N37" i="7"/>
  <c r="N38" i="7"/>
  <c r="G39" i="7"/>
  <c r="I39" i="7"/>
  <c r="G40" i="7"/>
  <c r="I40" i="7"/>
  <c r="G41" i="7"/>
  <c r="H42" i="7"/>
  <c r="L42" i="7"/>
  <c r="N42" i="7"/>
  <c r="H43" i="7"/>
  <c r="L43" i="7"/>
  <c r="N43" i="7"/>
  <c r="N20" i="7" s="1"/>
  <c r="G45" i="7"/>
  <c r="I45" i="7"/>
  <c r="G46" i="7"/>
  <c r="I46" i="7"/>
  <c r="H48" i="7"/>
  <c r="L48" i="7"/>
  <c r="N48" i="7"/>
  <c r="H49" i="7"/>
  <c r="L49" i="7"/>
  <c r="N49" i="7"/>
  <c r="G51" i="7"/>
  <c r="K51" i="7"/>
  <c r="O51" i="7"/>
  <c r="I53" i="7"/>
  <c r="P53" i="7"/>
  <c r="N53" i="7"/>
  <c r="L53" i="7"/>
  <c r="H53" i="7"/>
  <c r="E56" i="7"/>
  <c r="I55" i="7"/>
  <c r="P56" i="7"/>
  <c r="N56" i="7"/>
  <c r="L56" i="7"/>
  <c r="H56" i="7"/>
  <c r="G57" i="7"/>
  <c r="K57" i="7"/>
  <c r="O57" i="7"/>
  <c r="O55" i="7" s="1"/>
  <c r="E58" i="7"/>
  <c r="P58" i="7"/>
  <c r="N58" i="7"/>
  <c r="L58" i="7"/>
  <c r="H58" i="7"/>
  <c r="F58" i="7" s="1"/>
  <c r="N60" i="7"/>
  <c r="N61" i="7"/>
  <c r="P62" i="7"/>
  <c r="N62" i="7"/>
  <c r="L62" i="7"/>
  <c r="H62" i="7"/>
  <c r="F62" i="7" s="1"/>
  <c r="G63" i="7"/>
  <c r="F63" i="7" s="1"/>
  <c r="K63" i="7"/>
  <c r="J63" i="7" s="1"/>
  <c r="O63" i="7"/>
  <c r="O65" i="7"/>
  <c r="M65" i="7"/>
  <c r="K65" i="7"/>
  <c r="I65" i="7"/>
  <c r="G65" i="7"/>
  <c r="E65" i="7"/>
  <c r="D64" i="7"/>
  <c r="H65" i="7"/>
  <c r="L65" i="7"/>
  <c r="L64" i="7" s="1"/>
  <c r="P65" i="7"/>
  <c r="O66" i="7"/>
  <c r="M66" i="7"/>
  <c r="K66" i="7"/>
  <c r="J66" i="7" s="1"/>
  <c r="I66" i="7"/>
  <c r="I20" i="7" s="1"/>
  <c r="G66" i="7"/>
  <c r="E66" i="7"/>
  <c r="H66" i="7"/>
  <c r="L66" i="7"/>
  <c r="P66" i="7"/>
  <c r="P20" i="7" s="1"/>
  <c r="D67" i="7"/>
  <c r="G68" i="7"/>
  <c r="K68" i="7"/>
  <c r="O68" i="7"/>
  <c r="O67" i="7" s="1"/>
  <c r="E69" i="7"/>
  <c r="P69" i="7"/>
  <c r="N69" i="7"/>
  <c r="L69" i="7"/>
  <c r="H69" i="7"/>
  <c r="F69" i="7" s="1"/>
  <c r="N71" i="7"/>
  <c r="N70" i="7" s="1"/>
  <c r="N72" i="7"/>
  <c r="N74" i="7"/>
  <c r="N73" i="7" s="1"/>
  <c r="E75" i="7"/>
  <c r="P75" i="7"/>
  <c r="N75" i="7"/>
  <c r="L75" i="7"/>
  <c r="H75" i="7"/>
  <c r="F75" i="7" s="1"/>
  <c r="O76" i="7"/>
  <c r="M76" i="7"/>
  <c r="K76" i="7"/>
  <c r="J76" i="7" s="1"/>
  <c r="I76" i="7"/>
  <c r="G76" i="7"/>
  <c r="E76" i="7"/>
  <c r="H76" i="7"/>
  <c r="L76" i="7"/>
  <c r="P76" i="7"/>
  <c r="D79" i="7"/>
  <c r="D81" i="7"/>
  <c r="D83" i="7"/>
  <c r="D85" i="7"/>
  <c r="D87" i="7"/>
  <c r="D89" i="7"/>
  <c r="D91" i="7"/>
  <c r="D93" i="7"/>
  <c r="D101" i="7"/>
  <c r="D106" i="7"/>
  <c r="D112" i="7"/>
  <c r="O46" i="6"/>
  <c r="E53" i="6"/>
  <c r="E51" i="6"/>
  <c r="E49" i="6"/>
  <c r="E48" i="6"/>
  <c r="E43" i="6"/>
  <c r="E42" i="6"/>
  <c r="E37" i="6"/>
  <c r="E52" i="6"/>
  <c r="E46" i="6"/>
  <c r="E45" i="6"/>
  <c r="E40" i="6"/>
  <c r="E34" i="6"/>
  <c r="E33" i="6"/>
  <c r="E35" i="6"/>
  <c r="H43" i="6"/>
  <c r="H42" i="6"/>
  <c r="H34" i="6"/>
  <c r="H33" i="6"/>
  <c r="H51" i="6"/>
  <c r="H49" i="6"/>
  <c r="H48" i="6"/>
  <c r="H38" i="6"/>
  <c r="H37" i="6"/>
  <c r="H53" i="6"/>
  <c r="K53" i="6"/>
  <c r="K51" i="6"/>
  <c r="K49" i="6"/>
  <c r="K48" i="6"/>
  <c r="K43" i="6"/>
  <c r="K42" i="6"/>
  <c r="K37" i="6"/>
  <c r="K45" i="6"/>
  <c r="K40" i="6"/>
  <c r="K34" i="6"/>
  <c r="K33" i="6"/>
  <c r="M53" i="6"/>
  <c r="M51" i="6"/>
  <c r="M49" i="6"/>
  <c r="M48" i="6"/>
  <c r="M43" i="6"/>
  <c r="M42" i="6"/>
  <c r="M37" i="6"/>
  <c r="M46" i="6"/>
  <c r="M45" i="6"/>
  <c r="M40" i="6"/>
  <c r="M34" i="6"/>
  <c r="M33" i="6"/>
  <c r="M52" i="6"/>
  <c r="M35" i="6"/>
  <c r="O53" i="6"/>
  <c r="O51" i="6"/>
  <c r="O49" i="6"/>
  <c r="O48" i="6"/>
  <c r="O43" i="6"/>
  <c r="O42" i="6"/>
  <c r="O37" i="6"/>
  <c r="O40" i="6"/>
  <c r="O34" i="6"/>
  <c r="O33" i="6"/>
  <c r="O45" i="6"/>
  <c r="P35" i="6"/>
  <c r="N35" i="6"/>
  <c r="L35" i="6"/>
  <c r="H35" i="6"/>
  <c r="P39" i="6"/>
  <c r="N39" i="6"/>
  <c r="L39" i="6"/>
  <c r="H39" i="6"/>
  <c r="P52" i="6"/>
  <c r="N52" i="6"/>
  <c r="L52" i="6"/>
  <c r="H52" i="6"/>
  <c r="G53" i="6"/>
  <c r="G51" i="6"/>
  <c r="G49" i="6"/>
  <c r="G48" i="6"/>
  <c r="G43" i="6"/>
  <c r="G42" i="6"/>
  <c r="G37" i="6"/>
  <c r="I53" i="6"/>
  <c r="I51" i="6"/>
  <c r="I49" i="6"/>
  <c r="I48" i="6"/>
  <c r="I43" i="6"/>
  <c r="I42" i="6"/>
  <c r="I37" i="6"/>
  <c r="G33" i="6"/>
  <c r="I33" i="6"/>
  <c r="G34" i="6"/>
  <c r="I34" i="6"/>
  <c r="G35" i="6"/>
  <c r="K35" i="6"/>
  <c r="O35" i="6"/>
  <c r="L37" i="6"/>
  <c r="P37" i="6"/>
  <c r="L38" i="6"/>
  <c r="P38" i="6"/>
  <c r="O38" i="6"/>
  <c r="M38" i="6"/>
  <c r="K38" i="6"/>
  <c r="I38" i="6"/>
  <c r="G38" i="6"/>
  <c r="E38" i="6"/>
  <c r="G39" i="6"/>
  <c r="K39" i="6"/>
  <c r="O39" i="6"/>
  <c r="I40" i="6"/>
  <c r="P40" i="6"/>
  <c r="N40" i="6"/>
  <c r="L40" i="6"/>
  <c r="H40" i="6"/>
  <c r="N42" i="6"/>
  <c r="N43" i="6"/>
  <c r="N20" i="6" s="1"/>
  <c r="I45" i="6"/>
  <c r="P45" i="6"/>
  <c r="N45" i="6"/>
  <c r="L45" i="6"/>
  <c r="H45" i="6"/>
  <c r="G46" i="6"/>
  <c r="K46" i="6"/>
  <c r="L48" i="6"/>
  <c r="P48" i="6"/>
  <c r="L49" i="6"/>
  <c r="P49" i="6"/>
  <c r="G52" i="6"/>
  <c r="K52" i="6"/>
  <c r="O52" i="6"/>
  <c r="D55" i="6"/>
  <c r="O57" i="6"/>
  <c r="M57" i="6"/>
  <c r="K57" i="6"/>
  <c r="I57" i="6"/>
  <c r="G57" i="6"/>
  <c r="E57" i="6"/>
  <c r="P57" i="6"/>
  <c r="E39" i="6"/>
  <c r="I39" i="6"/>
  <c r="M39" i="6"/>
  <c r="F40" i="6"/>
  <c r="F45" i="6"/>
  <c r="G44" i="6"/>
  <c r="P46" i="6"/>
  <c r="N46" i="6"/>
  <c r="L46" i="6"/>
  <c r="H46" i="6"/>
  <c r="N61" i="6"/>
  <c r="O60" i="6"/>
  <c r="M60" i="6"/>
  <c r="K60" i="6"/>
  <c r="I60" i="6"/>
  <c r="G60" i="6"/>
  <c r="E60" i="6"/>
  <c r="D59" i="6"/>
  <c r="E68" i="6"/>
  <c r="N63" i="6"/>
  <c r="I67" i="6"/>
  <c r="P68" i="6"/>
  <c r="O68" i="6"/>
  <c r="K68" i="6"/>
  <c r="G68" i="6"/>
  <c r="D67" i="6"/>
  <c r="O71" i="6"/>
  <c r="M71" i="6"/>
  <c r="K71" i="6"/>
  <c r="I71" i="6"/>
  <c r="G71" i="6"/>
  <c r="E71" i="6"/>
  <c r="D70" i="6"/>
  <c r="H71" i="6"/>
  <c r="P71" i="6"/>
  <c r="M72" i="6"/>
  <c r="I72" i="6"/>
  <c r="E72" i="6"/>
  <c r="L72" i="6"/>
  <c r="O74" i="6"/>
  <c r="M74" i="6"/>
  <c r="K74" i="6"/>
  <c r="I74" i="6"/>
  <c r="G74" i="6"/>
  <c r="E74" i="6"/>
  <c r="P74" i="6"/>
  <c r="O80" i="6"/>
  <c r="O58" i="6" s="1"/>
  <c r="M80" i="6"/>
  <c r="M58" i="6" s="1"/>
  <c r="K80" i="6"/>
  <c r="I80" i="6"/>
  <c r="I58" i="6" s="1"/>
  <c r="G80" i="6"/>
  <c r="E80" i="6"/>
  <c r="H80" i="6"/>
  <c r="H58" i="6" s="1"/>
  <c r="L80" i="6"/>
  <c r="P80" i="6"/>
  <c r="O84" i="6"/>
  <c r="O63" i="6" s="1"/>
  <c r="M84" i="6"/>
  <c r="M63" i="6" s="1"/>
  <c r="K84" i="6"/>
  <c r="J84" i="6" s="1"/>
  <c r="I84" i="6"/>
  <c r="I63" i="6" s="1"/>
  <c r="G84" i="6"/>
  <c r="E84" i="6"/>
  <c r="H84" i="6"/>
  <c r="H63" i="6" s="1"/>
  <c r="L84" i="6"/>
  <c r="L63" i="6" s="1"/>
  <c r="P84" i="6"/>
  <c r="P63" i="6" s="1"/>
  <c r="O88" i="6"/>
  <c r="O69" i="6" s="1"/>
  <c r="M88" i="6"/>
  <c r="M69" i="6" s="1"/>
  <c r="M67" i="6" s="1"/>
  <c r="K88" i="6"/>
  <c r="I88" i="6"/>
  <c r="I69" i="6" s="1"/>
  <c r="G88" i="6"/>
  <c r="E88" i="6"/>
  <c r="H88" i="6"/>
  <c r="L88" i="6"/>
  <c r="P88" i="6"/>
  <c r="P69" i="6" s="1"/>
  <c r="O92" i="6"/>
  <c r="O75" i="6" s="1"/>
  <c r="M92" i="6"/>
  <c r="M75" i="6" s="1"/>
  <c r="K92" i="6"/>
  <c r="I92" i="6"/>
  <c r="I75" i="6" s="1"/>
  <c r="G92" i="6"/>
  <c r="E92" i="6"/>
  <c r="H92" i="6"/>
  <c r="H75" i="6" s="1"/>
  <c r="L92" i="6"/>
  <c r="P92" i="6"/>
  <c r="D95" i="6"/>
  <c r="P58" i="6"/>
  <c r="L58" i="6"/>
  <c r="P62" i="6"/>
  <c r="L62" i="6"/>
  <c r="J62" i="6" s="1"/>
  <c r="O65" i="6"/>
  <c r="M65" i="6"/>
  <c r="K65" i="6"/>
  <c r="I65" i="6"/>
  <c r="G65" i="6"/>
  <c r="E65" i="6"/>
  <c r="D64" i="6"/>
  <c r="P65" i="6"/>
  <c r="O66" i="6"/>
  <c r="K66" i="6"/>
  <c r="G66" i="6"/>
  <c r="H66" i="6"/>
  <c r="P66" i="6"/>
  <c r="P20" i="6" s="1"/>
  <c r="L69" i="6"/>
  <c r="H69" i="6"/>
  <c r="N72" i="6"/>
  <c r="P75" i="6"/>
  <c r="L75" i="6"/>
  <c r="O76" i="6"/>
  <c r="M76" i="6"/>
  <c r="K76" i="6"/>
  <c r="I76" i="6"/>
  <c r="G76" i="6"/>
  <c r="E76" i="6"/>
  <c r="H76" i="6"/>
  <c r="P76" i="6"/>
  <c r="O78" i="6"/>
  <c r="O56" i="6" s="1"/>
  <c r="O55" i="6" s="1"/>
  <c r="M78" i="6"/>
  <c r="M56" i="6" s="1"/>
  <c r="M55" i="6" s="1"/>
  <c r="K78" i="6"/>
  <c r="K56" i="6" s="1"/>
  <c r="I78" i="6"/>
  <c r="I56" i="6" s="1"/>
  <c r="I55" i="6" s="1"/>
  <c r="G78" i="6"/>
  <c r="G56" i="6" s="1"/>
  <c r="E78" i="6"/>
  <c r="H78" i="6"/>
  <c r="H56" i="6" s="1"/>
  <c r="L78" i="6"/>
  <c r="L56" i="6" s="1"/>
  <c r="P78" i="6"/>
  <c r="P56" i="6" s="1"/>
  <c r="N80" i="6"/>
  <c r="N58" i="6" s="1"/>
  <c r="O82" i="6"/>
  <c r="O61" i="6" s="1"/>
  <c r="M82" i="6"/>
  <c r="M61" i="6" s="1"/>
  <c r="K82" i="6"/>
  <c r="J82" i="6" s="1"/>
  <c r="I82" i="6"/>
  <c r="I61" i="6" s="1"/>
  <c r="G82" i="6"/>
  <c r="E82" i="6"/>
  <c r="H82" i="6"/>
  <c r="H61" i="6" s="1"/>
  <c r="L82" i="6"/>
  <c r="L61" i="6" s="1"/>
  <c r="P82" i="6"/>
  <c r="P61" i="6" s="1"/>
  <c r="P59" i="6" s="1"/>
  <c r="J83" i="6"/>
  <c r="N84" i="6"/>
  <c r="O86" i="6"/>
  <c r="M86" i="6"/>
  <c r="M66" i="6" s="1"/>
  <c r="K86" i="6"/>
  <c r="I86" i="6"/>
  <c r="I66" i="6" s="1"/>
  <c r="G86" i="6"/>
  <c r="E86" i="6"/>
  <c r="H86" i="6"/>
  <c r="L86" i="6"/>
  <c r="L66" i="6" s="1"/>
  <c r="L20" i="6" s="1"/>
  <c r="P86" i="6"/>
  <c r="N88" i="6"/>
  <c r="N69" i="6" s="1"/>
  <c r="O90" i="6"/>
  <c r="O72" i="6" s="1"/>
  <c r="M90" i="6"/>
  <c r="K90" i="6"/>
  <c r="J90" i="6" s="1"/>
  <c r="I90" i="6"/>
  <c r="G90" i="6"/>
  <c r="E90" i="6"/>
  <c r="H90" i="6"/>
  <c r="H72" i="6" s="1"/>
  <c r="L90" i="6"/>
  <c r="P90" i="6"/>
  <c r="P72" i="6" s="1"/>
  <c r="J91" i="6"/>
  <c r="N92" i="6"/>
  <c r="N75" i="6" s="1"/>
  <c r="H79" i="6"/>
  <c r="H57" i="6" s="1"/>
  <c r="L79" i="6"/>
  <c r="L57" i="6" s="1"/>
  <c r="N79" i="6"/>
  <c r="N57" i="6" s="1"/>
  <c r="N55" i="6" s="1"/>
  <c r="H81" i="6"/>
  <c r="H60" i="6" s="1"/>
  <c r="L81" i="6"/>
  <c r="L60" i="6" s="1"/>
  <c r="L59" i="6" s="1"/>
  <c r="N81" i="6"/>
  <c r="N60" i="6" s="1"/>
  <c r="H83" i="6"/>
  <c r="H62" i="6" s="1"/>
  <c r="F62" i="6" s="1"/>
  <c r="L83" i="6"/>
  <c r="N83" i="6"/>
  <c r="N62" i="6" s="1"/>
  <c r="H85" i="6"/>
  <c r="F85" i="6" s="1"/>
  <c r="L85" i="6"/>
  <c r="J85" i="6" s="1"/>
  <c r="N85" i="6"/>
  <c r="N65" i="6" s="1"/>
  <c r="N64" i="6" s="1"/>
  <c r="H87" i="6"/>
  <c r="H68" i="6" s="1"/>
  <c r="H67" i="6" s="1"/>
  <c r="L87" i="6"/>
  <c r="L68" i="6" s="1"/>
  <c r="L67" i="6" s="1"/>
  <c r="N87" i="6"/>
  <c r="N68" i="6" s="1"/>
  <c r="N67" i="6" s="1"/>
  <c r="H89" i="6"/>
  <c r="F89" i="6" s="1"/>
  <c r="L89" i="6"/>
  <c r="L71" i="6" s="1"/>
  <c r="L70" i="6" s="1"/>
  <c r="N89" i="6"/>
  <c r="N71" i="6" s="1"/>
  <c r="H91" i="6"/>
  <c r="F91" i="6" s="1"/>
  <c r="D91" i="6" s="1"/>
  <c r="L91" i="6"/>
  <c r="L74" i="6" s="1"/>
  <c r="N91" i="6"/>
  <c r="N74" i="6" s="1"/>
  <c r="H93" i="6"/>
  <c r="F93" i="6" s="1"/>
  <c r="L93" i="6"/>
  <c r="L76" i="6" s="1"/>
  <c r="N93" i="6"/>
  <c r="N76" i="6" s="1"/>
  <c r="D101" i="6"/>
  <c r="D104" i="6"/>
  <c r="D106" i="6"/>
  <c r="D109" i="6"/>
  <c r="D112" i="6"/>
  <c r="D18" i="5"/>
  <c r="D41" i="5"/>
  <c r="D51" i="5"/>
  <c r="I27" i="4"/>
  <c r="J31" i="4"/>
  <c r="D31" i="4" s="1"/>
  <c r="D20" i="4" s="1"/>
  <c r="M29" i="4"/>
  <c r="J36" i="4"/>
  <c r="L35" i="4"/>
  <c r="F39" i="4"/>
  <c r="D39" i="4" s="1"/>
  <c r="G38" i="4"/>
  <c r="F38" i="4" s="1"/>
  <c r="J43" i="4"/>
  <c r="F51" i="4"/>
  <c r="G50" i="4"/>
  <c r="F55" i="4"/>
  <c r="J55" i="4"/>
  <c r="F62" i="4"/>
  <c r="G61" i="4"/>
  <c r="F61" i="4" s="1"/>
  <c r="O91" i="4"/>
  <c r="H91" i="4"/>
  <c r="L91" i="4"/>
  <c r="P91" i="4"/>
  <c r="P98" i="4"/>
  <c r="M105" i="4"/>
  <c r="I105" i="4"/>
  <c r="E105" i="4"/>
  <c r="D104" i="4"/>
  <c r="P105" i="4"/>
  <c r="M107" i="4"/>
  <c r="I107" i="4"/>
  <c r="E107" i="4"/>
  <c r="L107" i="4"/>
  <c r="O111" i="4"/>
  <c r="O109" i="4" s="1"/>
  <c r="K111" i="4"/>
  <c r="G111" i="4"/>
  <c r="H111" i="4"/>
  <c r="L111" i="4"/>
  <c r="P111" i="4"/>
  <c r="P109" i="4" s="1"/>
  <c r="M115" i="4"/>
  <c r="I115" i="4"/>
  <c r="E115" i="4"/>
  <c r="M133" i="4"/>
  <c r="I133" i="4"/>
  <c r="E133" i="4"/>
  <c r="D132" i="4"/>
  <c r="H133" i="4"/>
  <c r="L133" i="4"/>
  <c r="P133" i="4"/>
  <c r="M135" i="4"/>
  <c r="I135" i="4"/>
  <c r="E135" i="4"/>
  <c r="H135" i="4"/>
  <c r="L135" i="4"/>
  <c r="P135" i="4"/>
  <c r="H137" i="4"/>
  <c r="L137" i="4"/>
  <c r="P137" i="4"/>
  <c r="P145" i="4"/>
  <c r="P94" i="4" s="1"/>
  <c r="N145" i="4"/>
  <c r="L145" i="4"/>
  <c r="L94" i="4" s="1"/>
  <c r="H145" i="4"/>
  <c r="G145" i="4"/>
  <c r="K145" i="4"/>
  <c r="O145" i="4"/>
  <c r="O94" i="4" s="1"/>
  <c r="P149" i="4"/>
  <c r="N149" i="4"/>
  <c r="L149" i="4"/>
  <c r="H149" i="4"/>
  <c r="C148" i="4"/>
  <c r="G149" i="4"/>
  <c r="K149" i="4"/>
  <c r="O149" i="4"/>
  <c r="O98" i="4" s="1"/>
  <c r="P151" i="4"/>
  <c r="P100" i="4" s="1"/>
  <c r="N151" i="4"/>
  <c r="L151" i="4"/>
  <c r="L100" i="4" s="1"/>
  <c r="H151" i="4"/>
  <c r="G151" i="4"/>
  <c r="K151" i="4"/>
  <c r="O151" i="4"/>
  <c r="O100" i="4" s="1"/>
  <c r="P153" i="4"/>
  <c r="P102" i="4" s="1"/>
  <c r="N153" i="4"/>
  <c r="L153" i="4"/>
  <c r="L102" i="4" s="1"/>
  <c r="H153" i="4"/>
  <c r="G153" i="4"/>
  <c r="K153" i="4"/>
  <c r="O153" i="4"/>
  <c r="O102" i="4" s="1"/>
  <c r="P157" i="4"/>
  <c r="N157" i="4"/>
  <c r="L157" i="4"/>
  <c r="H157" i="4"/>
  <c r="M157" i="4"/>
  <c r="M106" i="4" s="1"/>
  <c r="I157" i="4"/>
  <c r="I106" i="4" s="1"/>
  <c r="G157" i="4"/>
  <c r="O157" i="4"/>
  <c r="O106" i="4" s="1"/>
  <c r="D236" i="4"/>
  <c r="E198" i="4"/>
  <c r="N10" i="4"/>
  <c r="E13" i="4"/>
  <c r="D32" i="4"/>
  <c r="D11" i="4" s="1"/>
  <c r="D33" i="4"/>
  <c r="D12" i="4" s="1"/>
  <c r="F35" i="4"/>
  <c r="F13" i="4" s="1"/>
  <c r="J35" i="4"/>
  <c r="J13" i="4" s="1"/>
  <c r="F36" i="4"/>
  <c r="D36" i="4" s="1"/>
  <c r="H35" i="4"/>
  <c r="D37" i="4"/>
  <c r="E38" i="4"/>
  <c r="J39" i="4"/>
  <c r="K38" i="4"/>
  <c r="J38" i="4" s="1"/>
  <c r="F41" i="4"/>
  <c r="J41" i="4"/>
  <c r="D41" i="4" s="1"/>
  <c r="E43" i="4"/>
  <c r="H43" i="4"/>
  <c r="L43" i="4"/>
  <c r="N43" i="4"/>
  <c r="P43" i="4"/>
  <c r="D47" i="4"/>
  <c r="D16" i="4" s="1"/>
  <c r="E50" i="4"/>
  <c r="J51" i="4"/>
  <c r="K50" i="4"/>
  <c r="M50" i="4"/>
  <c r="O50" i="4"/>
  <c r="E55" i="4"/>
  <c r="D58" i="4"/>
  <c r="E61" i="4"/>
  <c r="J62" i="4"/>
  <c r="D62" i="4" s="1"/>
  <c r="K61" i="4"/>
  <c r="J61" i="4" s="1"/>
  <c r="G64" i="4"/>
  <c r="F64" i="4" s="1"/>
  <c r="D64" i="4" s="1"/>
  <c r="K64" i="4"/>
  <c r="J64" i="4" s="1"/>
  <c r="D66" i="4"/>
  <c r="D70" i="4"/>
  <c r="D74" i="4"/>
  <c r="D78" i="4"/>
  <c r="G80" i="4"/>
  <c r="F80" i="4" s="1"/>
  <c r="K80" i="4"/>
  <c r="J80" i="4" s="1"/>
  <c r="D80" i="4" s="1"/>
  <c r="D82" i="4"/>
  <c r="D86" i="4"/>
  <c r="P90" i="4"/>
  <c r="O89" i="4"/>
  <c r="N91" i="4"/>
  <c r="M93" i="4"/>
  <c r="K93" i="4"/>
  <c r="I93" i="4"/>
  <c r="E93" i="4"/>
  <c r="D92" i="4"/>
  <c r="D88" i="4" s="1"/>
  <c r="L93" i="4"/>
  <c r="O99" i="4"/>
  <c r="M99" i="4"/>
  <c r="I99" i="4"/>
  <c r="G99" i="4"/>
  <c r="E99" i="4"/>
  <c r="P99" i="4"/>
  <c r="M101" i="4"/>
  <c r="I101" i="4"/>
  <c r="E101" i="4"/>
  <c r="L101" i="4"/>
  <c r="O103" i="4"/>
  <c r="K103" i="4"/>
  <c r="G103" i="4"/>
  <c r="H103" i="4"/>
  <c r="L103" i="4"/>
  <c r="P103" i="4"/>
  <c r="P106" i="4"/>
  <c r="P108" i="4"/>
  <c r="G108" i="4"/>
  <c r="N111" i="4"/>
  <c r="G114" i="4"/>
  <c r="O117" i="4"/>
  <c r="K117" i="4"/>
  <c r="G117" i="4"/>
  <c r="D116" i="4"/>
  <c r="H117" i="4"/>
  <c r="L117" i="4"/>
  <c r="P117" i="4"/>
  <c r="O119" i="4"/>
  <c r="K119" i="4"/>
  <c r="G119" i="4"/>
  <c r="H119" i="4"/>
  <c r="L119" i="4"/>
  <c r="P119" i="4"/>
  <c r="O121" i="4"/>
  <c r="H121" i="4"/>
  <c r="L121" i="4"/>
  <c r="P121" i="4"/>
  <c r="O123" i="4"/>
  <c r="K123" i="4"/>
  <c r="G123" i="4"/>
  <c r="H123" i="4"/>
  <c r="L123" i="4"/>
  <c r="P123" i="4"/>
  <c r="O125" i="4"/>
  <c r="H125" i="4"/>
  <c r="L125" i="4"/>
  <c r="P125" i="4"/>
  <c r="O127" i="4"/>
  <c r="K127" i="4"/>
  <c r="G127" i="4"/>
  <c r="H127" i="4"/>
  <c r="L127" i="4"/>
  <c r="P127" i="4"/>
  <c r="O129" i="4"/>
  <c r="H129" i="4"/>
  <c r="L129" i="4"/>
  <c r="P129" i="4"/>
  <c r="O131" i="4"/>
  <c r="M131" i="4"/>
  <c r="K131" i="4"/>
  <c r="I131" i="4"/>
  <c r="G131" i="4"/>
  <c r="E131" i="4"/>
  <c r="P131" i="4"/>
  <c r="P134" i="4"/>
  <c r="P136" i="4"/>
  <c r="P138" i="4"/>
  <c r="P26" i="4" s="1"/>
  <c r="P144" i="4"/>
  <c r="P93" i="4" s="1"/>
  <c r="P92" i="4" s="1"/>
  <c r="N144" i="4"/>
  <c r="N93" i="4" s="1"/>
  <c r="L144" i="4"/>
  <c r="H144" i="4"/>
  <c r="H93" i="4" s="1"/>
  <c r="H92" i="4" s="1"/>
  <c r="C143" i="4"/>
  <c r="G144" i="4"/>
  <c r="F144" i="4" s="1"/>
  <c r="D144" i="4" s="1"/>
  <c r="K144" i="4"/>
  <c r="J144" i="4" s="1"/>
  <c r="O144" i="4"/>
  <c r="O93" i="4" s="1"/>
  <c r="O92" i="4" s="1"/>
  <c r="E145" i="4"/>
  <c r="I145" i="4"/>
  <c r="I94" i="4" s="1"/>
  <c r="M145" i="4"/>
  <c r="M94" i="4" s="1"/>
  <c r="E149" i="4"/>
  <c r="I149" i="4"/>
  <c r="I98" i="4" s="1"/>
  <c r="M149" i="4"/>
  <c r="M98" i="4" s="1"/>
  <c r="P150" i="4"/>
  <c r="N150" i="4"/>
  <c r="N99" i="4" s="1"/>
  <c r="L150" i="4"/>
  <c r="L99" i="4" s="1"/>
  <c r="H150" i="4"/>
  <c r="H99" i="4" s="1"/>
  <c r="G150" i="4"/>
  <c r="K150" i="4"/>
  <c r="J150" i="4" s="1"/>
  <c r="O150" i="4"/>
  <c r="E151" i="4"/>
  <c r="I151" i="4"/>
  <c r="I100" i="4" s="1"/>
  <c r="M151" i="4"/>
  <c r="M100" i="4" s="1"/>
  <c r="P152" i="4"/>
  <c r="P101" i="4" s="1"/>
  <c r="N152" i="4"/>
  <c r="N101" i="4" s="1"/>
  <c r="L152" i="4"/>
  <c r="H152" i="4"/>
  <c r="H101" i="4" s="1"/>
  <c r="G152" i="4"/>
  <c r="K152" i="4"/>
  <c r="J152" i="4" s="1"/>
  <c r="O152" i="4"/>
  <c r="O101" i="4" s="1"/>
  <c r="E153" i="4"/>
  <c r="I153" i="4"/>
  <c r="I102" i="4" s="1"/>
  <c r="M153" i="4"/>
  <c r="M102" i="4" s="1"/>
  <c r="O154" i="4"/>
  <c r="M154" i="4"/>
  <c r="M103" i="4" s="1"/>
  <c r="K154" i="4"/>
  <c r="I154" i="4"/>
  <c r="I103" i="4" s="1"/>
  <c r="G154" i="4"/>
  <c r="E154" i="4"/>
  <c r="C154" i="4"/>
  <c r="N154" i="4"/>
  <c r="N103" i="4" s="1"/>
  <c r="P156" i="4"/>
  <c r="N156" i="4"/>
  <c r="N105" i="4" s="1"/>
  <c r="L156" i="4"/>
  <c r="L105" i="4" s="1"/>
  <c r="H156" i="4"/>
  <c r="H105" i="4" s="1"/>
  <c r="C155" i="4"/>
  <c r="G156" i="4"/>
  <c r="F156" i="4" s="1"/>
  <c r="D156" i="4" s="1"/>
  <c r="K156" i="4"/>
  <c r="J156" i="4" s="1"/>
  <c r="O156" i="4"/>
  <c r="O105" i="4" s="1"/>
  <c r="E157" i="4"/>
  <c r="K157" i="4"/>
  <c r="P159" i="4"/>
  <c r="N159" i="4"/>
  <c r="L159" i="4"/>
  <c r="H159" i="4"/>
  <c r="F159" i="4" s="1"/>
  <c r="M159" i="4"/>
  <c r="M108" i="4" s="1"/>
  <c r="I159" i="4"/>
  <c r="I108" i="4" s="1"/>
  <c r="E159" i="4"/>
  <c r="K159" i="4"/>
  <c r="P165" i="4"/>
  <c r="P114" i="4" s="1"/>
  <c r="N165" i="4"/>
  <c r="N114" i="4" s="1"/>
  <c r="L165" i="4"/>
  <c r="H165" i="4"/>
  <c r="H114" i="4" s="1"/>
  <c r="C164" i="4"/>
  <c r="M165" i="4"/>
  <c r="M114" i="4" s="1"/>
  <c r="M113" i="4" s="1"/>
  <c r="I165" i="4"/>
  <c r="I114" i="4" s="1"/>
  <c r="E165" i="4"/>
  <c r="K165" i="4"/>
  <c r="D190" i="4"/>
  <c r="K198" i="4"/>
  <c r="D211" i="4"/>
  <c r="H90" i="4"/>
  <c r="L90" i="4"/>
  <c r="N90" i="4"/>
  <c r="H94" i="4"/>
  <c r="N94" i="4"/>
  <c r="H96" i="4"/>
  <c r="H95" i="4" s="1"/>
  <c r="L96" i="4"/>
  <c r="L95" i="4" s="1"/>
  <c r="N96" i="4"/>
  <c r="N95" i="4" s="1"/>
  <c r="H98" i="4"/>
  <c r="L98" i="4"/>
  <c r="N98" i="4"/>
  <c r="H100" i="4"/>
  <c r="N100" i="4"/>
  <c r="H102" i="4"/>
  <c r="N102" i="4"/>
  <c r="H106" i="4"/>
  <c r="L106" i="4"/>
  <c r="N106" i="4"/>
  <c r="H108" i="4"/>
  <c r="L108" i="4"/>
  <c r="N108" i="4"/>
  <c r="H110" i="4"/>
  <c r="L110" i="4"/>
  <c r="L109" i="4" s="1"/>
  <c r="N110" i="4"/>
  <c r="H112" i="4"/>
  <c r="L112" i="4"/>
  <c r="N112" i="4"/>
  <c r="L114" i="4"/>
  <c r="H118" i="4"/>
  <c r="L118" i="4"/>
  <c r="N118" i="4"/>
  <c r="N116" i="4" s="1"/>
  <c r="H120" i="4"/>
  <c r="L120" i="4"/>
  <c r="N120" i="4"/>
  <c r="H122" i="4"/>
  <c r="L122" i="4"/>
  <c r="N122" i="4"/>
  <c r="H124" i="4"/>
  <c r="L124" i="4"/>
  <c r="N124" i="4"/>
  <c r="H126" i="4"/>
  <c r="L126" i="4"/>
  <c r="N126" i="4"/>
  <c r="H128" i="4"/>
  <c r="L128" i="4"/>
  <c r="N128" i="4"/>
  <c r="H130" i="4"/>
  <c r="L130" i="4"/>
  <c r="N130" i="4"/>
  <c r="H134" i="4"/>
  <c r="L134" i="4"/>
  <c r="H136" i="4"/>
  <c r="L136" i="4"/>
  <c r="N136" i="4"/>
  <c r="H138" i="4"/>
  <c r="L138" i="4"/>
  <c r="E141" i="4"/>
  <c r="G141" i="4"/>
  <c r="I141" i="4"/>
  <c r="I90" i="4" s="1"/>
  <c r="K141" i="4"/>
  <c r="M141" i="4"/>
  <c r="M90" i="4" s="1"/>
  <c r="E142" i="4"/>
  <c r="G142" i="4"/>
  <c r="F142" i="4" s="1"/>
  <c r="I142" i="4"/>
  <c r="I91" i="4" s="1"/>
  <c r="K142" i="4"/>
  <c r="J142" i="4" s="1"/>
  <c r="M142" i="4"/>
  <c r="M91" i="4" s="1"/>
  <c r="E147" i="4"/>
  <c r="G147" i="4"/>
  <c r="I147" i="4"/>
  <c r="I96" i="4" s="1"/>
  <c r="I95" i="4" s="1"/>
  <c r="K147" i="4"/>
  <c r="M147" i="4"/>
  <c r="M96" i="4" s="1"/>
  <c r="M95" i="4" s="1"/>
  <c r="P158" i="4"/>
  <c r="P107" i="4" s="1"/>
  <c r="N158" i="4"/>
  <c r="N107" i="4" s="1"/>
  <c r="L158" i="4"/>
  <c r="H158" i="4"/>
  <c r="H107" i="4" s="1"/>
  <c r="G158" i="4"/>
  <c r="K158" i="4"/>
  <c r="J158" i="4" s="1"/>
  <c r="O158" i="4"/>
  <c r="O107" i="4" s="1"/>
  <c r="P166" i="4"/>
  <c r="P115" i="4" s="1"/>
  <c r="N166" i="4"/>
  <c r="N115" i="4" s="1"/>
  <c r="L166" i="4"/>
  <c r="L115" i="4" s="1"/>
  <c r="H166" i="4"/>
  <c r="H115" i="4" s="1"/>
  <c r="G166" i="4"/>
  <c r="F166" i="4" s="1"/>
  <c r="K166" i="4"/>
  <c r="O166" i="4"/>
  <c r="O115" i="4" s="1"/>
  <c r="O113" i="4" s="1"/>
  <c r="O183" i="4"/>
  <c r="M183" i="4"/>
  <c r="K183" i="4"/>
  <c r="I183" i="4"/>
  <c r="G183" i="4"/>
  <c r="E183" i="4"/>
  <c r="C183" i="4"/>
  <c r="N183" i="4"/>
  <c r="N133" i="4" s="1"/>
  <c r="D192" i="4"/>
  <c r="D184" i="4" s="1"/>
  <c r="E161" i="4"/>
  <c r="G161" i="4"/>
  <c r="I161" i="4"/>
  <c r="I110" i="4" s="1"/>
  <c r="K161" i="4"/>
  <c r="M161" i="4"/>
  <c r="M110" i="4" s="1"/>
  <c r="E162" i="4"/>
  <c r="G162" i="4"/>
  <c r="I162" i="4"/>
  <c r="I111" i="4" s="1"/>
  <c r="K162" i="4"/>
  <c r="M162" i="4"/>
  <c r="M111" i="4" s="1"/>
  <c r="E163" i="4"/>
  <c r="G163" i="4"/>
  <c r="I163" i="4"/>
  <c r="I112" i="4" s="1"/>
  <c r="K163" i="4"/>
  <c r="M163" i="4"/>
  <c r="M112" i="4" s="1"/>
  <c r="E168" i="4"/>
  <c r="G168" i="4"/>
  <c r="I168" i="4"/>
  <c r="I117" i="4" s="1"/>
  <c r="K168" i="4"/>
  <c r="M168" i="4"/>
  <c r="M117" i="4" s="1"/>
  <c r="E169" i="4"/>
  <c r="G169" i="4"/>
  <c r="I169" i="4"/>
  <c r="I118" i="4" s="1"/>
  <c r="K169" i="4"/>
  <c r="M169" i="4"/>
  <c r="M118" i="4" s="1"/>
  <c r="E170" i="4"/>
  <c r="G170" i="4"/>
  <c r="I170" i="4"/>
  <c r="I119" i="4" s="1"/>
  <c r="K170" i="4"/>
  <c r="M170" i="4"/>
  <c r="M119" i="4" s="1"/>
  <c r="E171" i="4"/>
  <c r="G171" i="4"/>
  <c r="I171" i="4"/>
  <c r="I120" i="4" s="1"/>
  <c r="K171" i="4"/>
  <c r="M171" i="4"/>
  <c r="M120" i="4" s="1"/>
  <c r="E172" i="4"/>
  <c r="G172" i="4"/>
  <c r="I172" i="4"/>
  <c r="I121" i="4" s="1"/>
  <c r="K172" i="4"/>
  <c r="M172" i="4"/>
  <c r="M121" i="4" s="1"/>
  <c r="E173" i="4"/>
  <c r="G173" i="4"/>
  <c r="I173" i="4"/>
  <c r="I122" i="4" s="1"/>
  <c r="K173" i="4"/>
  <c r="M173" i="4"/>
  <c r="M122" i="4" s="1"/>
  <c r="E174" i="4"/>
  <c r="G174" i="4"/>
  <c r="I174" i="4"/>
  <c r="I123" i="4" s="1"/>
  <c r="K174" i="4"/>
  <c r="M174" i="4"/>
  <c r="M123" i="4" s="1"/>
  <c r="E175" i="4"/>
  <c r="G175" i="4"/>
  <c r="I175" i="4"/>
  <c r="I124" i="4" s="1"/>
  <c r="K175" i="4"/>
  <c r="M175" i="4"/>
  <c r="M124" i="4" s="1"/>
  <c r="E176" i="4"/>
  <c r="G176" i="4"/>
  <c r="I176" i="4"/>
  <c r="I125" i="4" s="1"/>
  <c r="K176" i="4"/>
  <c r="M176" i="4"/>
  <c r="M125" i="4" s="1"/>
  <c r="E177" i="4"/>
  <c r="G177" i="4"/>
  <c r="I177" i="4"/>
  <c r="I126" i="4" s="1"/>
  <c r="K177" i="4"/>
  <c r="M177" i="4"/>
  <c r="M126" i="4" s="1"/>
  <c r="E178" i="4"/>
  <c r="G178" i="4"/>
  <c r="I178" i="4"/>
  <c r="I127" i="4" s="1"/>
  <c r="K178" i="4"/>
  <c r="M178" i="4"/>
  <c r="M127" i="4" s="1"/>
  <c r="E179" i="4"/>
  <c r="G179" i="4"/>
  <c r="I179" i="4"/>
  <c r="I128" i="4" s="1"/>
  <c r="K179" i="4"/>
  <c r="M179" i="4"/>
  <c r="M128" i="4" s="1"/>
  <c r="E180" i="4"/>
  <c r="G180" i="4"/>
  <c r="I180" i="4"/>
  <c r="I129" i="4" s="1"/>
  <c r="K180" i="4"/>
  <c r="M180" i="4"/>
  <c r="M129" i="4" s="1"/>
  <c r="E181" i="4"/>
  <c r="G181" i="4"/>
  <c r="I181" i="4"/>
  <c r="I130" i="4" s="1"/>
  <c r="K181" i="4"/>
  <c r="M181" i="4"/>
  <c r="M130" i="4" s="1"/>
  <c r="H182" i="4"/>
  <c r="H131" i="4" s="1"/>
  <c r="L182" i="4"/>
  <c r="L131" i="4" s="1"/>
  <c r="N182" i="4"/>
  <c r="N131" i="4" s="1"/>
  <c r="H198" i="4"/>
  <c r="F198" i="4" s="1"/>
  <c r="L198" i="4"/>
  <c r="N198" i="4"/>
  <c r="D83" i="3"/>
  <c r="D33" i="3"/>
  <c r="D82" i="3" s="1"/>
  <c r="D39" i="3"/>
  <c r="D37" i="3" s="1"/>
  <c r="D84" i="3" s="1"/>
  <c r="D18" i="3"/>
  <c r="D78" i="3" s="1"/>
  <c r="D92" i="3" s="1"/>
  <c r="E55" i="11" l="1"/>
  <c r="E40" i="11"/>
  <c r="E38" i="10"/>
  <c r="E9" i="10"/>
  <c r="E62" i="8"/>
  <c r="F76" i="7"/>
  <c r="J69" i="7"/>
  <c r="F68" i="7"/>
  <c r="G67" i="7"/>
  <c r="O64" i="7"/>
  <c r="H55" i="7"/>
  <c r="F56" i="7"/>
  <c r="J51" i="7"/>
  <c r="K50" i="7"/>
  <c r="F49" i="7"/>
  <c r="L47" i="7"/>
  <c r="I44" i="7"/>
  <c r="H20" i="7"/>
  <c r="F43" i="7"/>
  <c r="L41" i="7"/>
  <c r="F40" i="7"/>
  <c r="F39" i="7"/>
  <c r="G36" i="7"/>
  <c r="N36" i="7"/>
  <c r="H36" i="7"/>
  <c r="F37" i="7"/>
  <c r="J75" i="7"/>
  <c r="F66" i="7"/>
  <c r="G20" i="7"/>
  <c r="F20" i="7" s="1"/>
  <c r="F65" i="7"/>
  <c r="G64" i="7"/>
  <c r="J65" i="7"/>
  <c r="K64" i="7"/>
  <c r="J57" i="7"/>
  <c r="K55" i="7"/>
  <c r="N55" i="7"/>
  <c r="F53" i="7"/>
  <c r="D99" i="7"/>
  <c r="J68" i="7"/>
  <c r="K67" i="7"/>
  <c r="P64" i="7"/>
  <c r="H64" i="7"/>
  <c r="E64" i="7"/>
  <c r="I64" i="7"/>
  <c r="M64" i="7"/>
  <c r="J62" i="7"/>
  <c r="N59" i="7"/>
  <c r="J58" i="7"/>
  <c r="F57" i="7"/>
  <c r="G55" i="7"/>
  <c r="L55" i="7"/>
  <c r="J56" i="7"/>
  <c r="P55" i="7"/>
  <c r="E55" i="7"/>
  <c r="O50" i="7"/>
  <c r="F51" i="7"/>
  <c r="G50" i="7"/>
  <c r="N47" i="7"/>
  <c r="H47" i="7"/>
  <c r="F46" i="7"/>
  <c r="F45" i="7"/>
  <c r="G44" i="7"/>
  <c r="L20" i="7"/>
  <c r="N41" i="7"/>
  <c r="H41" i="7"/>
  <c r="F41" i="7" s="1"/>
  <c r="F42" i="7"/>
  <c r="I36" i="7"/>
  <c r="D54" i="7"/>
  <c r="I32" i="7"/>
  <c r="D94" i="7"/>
  <c r="F72" i="7"/>
  <c r="L67" i="7"/>
  <c r="P67" i="7"/>
  <c r="F61" i="7"/>
  <c r="I50" i="7"/>
  <c r="O47" i="7"/>
  <c r="J48" i="7"/>
  <c r="K47" i="7"/>
  <c r="F48" i="7"/>
  <c r="G47" i="7"/>
  <c r="P73" i="7"/>
  <c r="H73" i="7"/>
  <c r="G73" i="7"/>
  <c r="F73" i="7" s="1"/>
  <c r="F74" i="7"/>
  <c r="K73" i="7"/>
  <c r="J74" i="7"/>
  <c r="F71" i="7"/>
  <c r="G70" i="7"/>
  <c r="J71" i="7"/>
  <c r="K70" i="7"/>
  <c r="O70" i="7"/>
  <c r="E67" i="7"/>
  <c r="L59" i="7"/>
  <c r="F60" i="7"/>
  <c r="G59" i="7"/>
  <c r="J60" i="7"/>
  <c r="K59" i="7"/>
  <c r="O59" i="7"/>
  <c r="O54" i="7" s="1"/>
  <c r="H50" i="7"/>
  <c r="N50" i="7"/>
  <c r="O20" i="7"/>
  <c r="O32" i="7"/>
  <c r="M20" i="7"/>
  <c r="M44" i="7"/>
  <c r="J53" i="7"/>
  <c r="J38" i="7"/>
  <c r="J43" i="7"/>
  <c r="K20" i="7"/>
  <c r="J20" i="7" s="1"/>
  <c r="J33" i="7"/>
  <c r="K32" i="7"/>
  <c r="J35" i="7"/>
  <c r="J40" i="7"/>
  <c r="J46" i="7"/>
  <c r="E41" i="7"/>
  <c r="D43" i="7"/>
  <c r="E20" i="7"/>
  <c r="D20" i="7" s="1"/>
  <c r="E32" i="7"/>
  <c r="D40" i="7"/>
  <c r="D46" i="7"/>
  <c r="F38" i="7"/>
  <c r="L36" i="7"/>
  <c r="F35" i="7"/>
  <c r="D35" i="7" s="1"/>
  <c r="F34" i="7"/>
  <c r="F33" i="7"/>
  <c r="D33" i="7" s="1"/>
  <c r="G32" i="7"/>
  <c r="H67" i="7"/>
  <c r="N67" i="7"/>
  <c r="M50" i="7"/>
  <c r="D51" i="7"/>
  <c r="E50" i="7"/>
  <c r="M47" i="7"/>
  <c r="I47" i="7"/>
  <c r="D48" i="7"/>
  <c r="E47" i="7"/>
  <c r="L73" i="7"/>
  <c r="E73" i="7"/>
  <c r="P70" i="7"/>
  <c r="H70" i="7"/>
  <c r="E70" i="7"/>
  <c r="I70" i="7"/>
  <c r="M70" i="7"/>
  <c r="P59" i="7"/>
  <c r="H59" i="7"/>
  <c r="E59" i="7"/>
  <c r="I59" i="7"/>
  <c r="I54" i="7" s="1"/>
  <c r="M59" i="7"/>
  <c r="M54" i="7" s="1"/>
  <c r="L50" i="7"/>
  <c r="P50" i="7"/>
  <c r="P31" i="7" s="1"/>
  <c r="O36" i="7"/>
  <c r="O41" i="7"/>
  <c r="O44" i="7"/>
  <c r="M36" i="7"/>
  <c r="M41" i="7"/>
  <c r="M32" i="7"/>
  <c r="M31" i="7" s="1"/>
  <c r="J37" i="7"/>
  <c r="K36" i="7"/>
  <c r="J36" i="7" s="1"/>
  <c r="J42" i="7"/>
  <c r="D42" i="7" s="1"/>
  <c r="K41" i="7"/>
  <c r="J41" i="7" s="1"/>
  <c r="J49" i="7"/>
  <c r="J34" i="7"/>
  <c r="J39" i="7"/>
  <c r="J45" i="7"/>
  <c r="K44" i="7"/>
  <c r="J44" i="7" s="1"/>
  <c r="J52" i="7"/>
  <c r="H32" i="7"/>
  <c r="H44" i="7"/>
  <c r="D37" i="7"/>
  <c r="E36" i="7"/>
  <c r="D38" i="7"/>
  <c r="D49" i="7"/>
  <c r="D34" i="7"/>
  <c r="D39" i="7"/>
  <c r="D45" i="7"/>
  <c r="E44" i="7"/>
  <c r="D53" i="7"/>
  <c r="F52" i="7"/>
  <c r="D52" i="7" s="1"/>
  <c r="N73" i="6"/>
  <c r="P55" i="6"/>
  <c r="H55" i="6"/>
  <c r="F56" i="6"/>
  <c r="J56" i="6"/>
  <c r="L73" i="6"/>
  <c r="N70" i="6"/>
  <c r="D85" i="6"/>
  <c r="N59" i="6"/>
  <c r="N54" i="6" s="1"/>
  <c r="L55" i="6"/>
  <c r="D99" i="6"/>
  <c r="F90" i="6"/>
  <c r="F87" i="6"/>
  <c r="F82" i="6"/>
  <c r="F79" i="6"/>
  <c r="F76" i="6"/>
  <c r="J76" i="6"/>
  <c r="F66" i="6"/>
  <c r="J66" i="6"/>
  <c r="L65" i="6"/>
  <c r="G64" i="6"/>
  <c r="J65" i="6"/>
  <c r="K64" i="6"/>
  <c r="O64" i="6"/>
  <c r="J93" i="6"/>
  <c r="D93" i="6" s="1"/>
  <c r="F92" i="6"/>
  <c r="G75" i="6"/>
  <c r="F75" i="6" s="1"/>
  <c r="J92" i="6"/>
  <c r="K75" i="6"/>
  <c r="J75" i="6" s="1"/>
  <c r="J89" i="6"/>
  <c r="D89" i="6" s="1"/>
  <c r="F88" i="6"/>
  <c r="G69" i="6"/>
  <c r="F69" i="6" s="1"/>
  <c r="J88" i="6"/>
  <c r="K69" i="6"/>
  <c r="J69" i="6" s="1"/>
  <c r="F84" i="6"/>
  <c r="J81" i="6"/>
  <c r="F80" i="6"/>
  <c r="G58" i="6"/>
  <c r="F58" i="6" s="1"/>
  <c r="J80" i="6"/>
  <c r="K58" i="6"/>
  <c r="J58" i="6" s="1"/>
  <c r="P73" i="6"/>
  <c r="H74" i="6"/>
  <c r="H73" i="6" s="1"/>
  <c r="G73" i="6"/>
  <c r="F74" i="6"/>
  <c r="K73" i="6"/>
  <c r="J74" i="6"/>
  <c r="O73" i="6"/>
  <c r="P70" i="6"/>
  <c r="H70" i="6"/>
  <c r="E70" i="6"/>
  <c r="I70" i="6"/>
  <c r="M70" i="6"/>
  <c r="J68" i="6"/>
  <c r="K67" i="6"/>
  <c r="J67" i="6" s="1"/>
  <c r="K63" i="6"/>
  <c r="J63" i="6" s="1"/>
  <c r="F60" i="6"/>
  <c r="J60" i="6"/>
  <c r="O59" i="6"/>
  <c r="O54" i="6" s="1"/>
  <c r="G61" i="6"/>
  <c r="F61" i="6" s="1"/>
  <c r="K61" i="6"/>
  <c r="J61" i="6" s="1"/>
  <c r="F57" i="6"/>
  <c r="J57" i="6"/>
  <c r="D54" i="6"/>
  <c r="J52" i="6"/>
  <c r="P47" i="6"/>
  <c r="J46" i="6"/>
  <c r="H44" i="6"/>
  <c r="N44" i="6"/>
  <c r="I44" i="6"/>
  <c r="N41" i="6"/>
  <c r="F39" i="6"/>
  <c r="D39" i="6" s="1"/>
  <c r="F38" i="6"/>
  <c r="J38" i="6"/>
  <c r="L36" i="6"/>
  <c r="J35" i="6"/>
  <c r="I32" i="6"/>
  <c r="I36" i="6"/>
  <c r="I20" i="6"/>
  <c r="F42" i="6"/>
  <c r="G41" i="6"/>
  <c r="F48" i="6"/>
  <c r="G47" i="6"/>
  <c r="G50" i="6"/>
  <c r="F51" i="6"/>
  <c r="N36" i="6"/>
  <c r="P32" i="6"/>
  <c r="O44" i="6"/>
  <c r="O36" i="6"/>
  <c r="O20" i="6"/>
  <c r="M44" i="6"/>
  <c r="M36" i="6"/>
  <c r="M20" i="6"/>
  <c r="J34" i="6"/>
  <c r="J45" i="6"/>
  <c r="K44" i="6"/>
  <c r="J42" i="6"/>
  <c r="K41" i="6"/>
  <c r="J48" i="6"/>
  <c r="K47" i="6"/>
  <c r="K50" i="6"/>
  <c r="J51" i="6"/>
  <c r="H32" i="6"/>
  <c r="H41" i="6"/>
  <c r="D45" i="6"/>
  <c r="E44" i="6"/>
  <c r="D42" i="6"/>
  <c r="E41" i="6"/>
  <c r="D48" i="6"/>
  <c r="E47" i="6"/>
  <c r="E50" i="6"/>
  <c r="D51" i="6"/>
  <c r="N50" i="6"/>
  <c r="H59" i="6"/>
  <c r="D90" i="6"/>
  <c r="J87" i="6"/>
  <c r="F86" i="6"/>
  <c r="D86" i="6" s="1"/>
  <c r="J86" i="6"/>
  <c r="F83" i="6"/>
  <c r="D83" i="6" s="1"/>
  <c r="D82" i="6"/>
  <c r="J79" i="6"/>
  <c r="F78" i="6"/>
  <c r="D78" i="6" s="1"/>
  <c r="J78" i="6"/>
  <c r="E66" i="6"/>
  <c r="P64" i="6"/>
  <c r="H65" i="6"/>
  <c r="H64" i="6" s="1"/>
  <c r="E64" i="6"/>
  <c r="I64" i="6"/>
  <c r="M64" i="6"/>
  <c r="D94" i="6"/>
  <c r="E75" i="6"/>
  <c r="D92" i="6"/>
  <c r="E69" i="6"/>
  <c r="E67" i="6" s="1"/>
  <c r="D88" i="6"/>
  <c r="D84" i="6"/>
  <c r="F81" i="6"/>
  <c r="D81" i="6" s="1"/>
  <c r="D80" i="6"/>
  <c r="E58" i="6"/>
  <c r="E73" i="6"/>
  <c r="I73" i="6"/>
  <c r="M73" i="6"/>
  <c r="G72" i="6"/>
  <c r="F72" i="6" s="1"/>
  <c r="K72" i="6"/>
  <c r="J72" i="6" s="1"/>
  <c r="F71" i="6"/>
  <c r="G70" i="6"/>
  <c r="F70" i="6" s="1"/>
  <c r="J71" i="6"/>
  <c r="K70" i="6"/>
  <c r="J70" i="6" s="1"/>
  <c r="O70" i="6"/>
  <c r="F68" i="6"/>
  <c r="G67" i="6"/>
  <c r="F67" i="6" s="1"/>
  <c r="O67" i="6"/>
  <c r="P67" i="6"/>
  <c r="G63" i="6"/>
  <c r="E63" i="6"/>
  <c r="I59" i="6"/>
  <c r="I54" i="6" s="1"/>
  <c r="M59" i="6"/>
  <c r="M54" i="6" s="1"/>
  <c r="E61" i="6"/>
  <c r="E59" i="6" s="1"/>
  <c r="F44" i="6"/>
  <c r="E56" i="6"/>
  <c r="E55" i="6" s="1"/>
  <c r="F52" i="6"/>
  <c r="D52" i="6" s="1"/>
  <c r="L47" i="6"/>
  <c r="F46" i="6"/>
  <c r="L44" i="6"/>
  <c r="P44" i="6"/>
  <c r="J39" i="6"/>
  <c r="D38" i="6"/>
  <c r="P36" i="6"/>
  <c r="F35" i="6"/>
  <c r="D35" i="6" s="1"/>
  <c r="F34" i="6"/>
  <c r="D34" i="6" s="1"/>
  <c r="F33" i="6"/>
  <c r="G32" i="6"/>
  <c r="I41" i="6"/>
  <c r="I47" i="6"/>
  <c r="I50" i="6"/>
  <c r="F37" i="6"/>
  <c r="G36" i="6"/>
  <c r="F43" i="6"/>
  <c r="G20" i="6"/>
  <c r="F49" i="6"/>
  <c r="F53" i="6"/>
  <c r="L32" i="6"/>
  <c r="O32" i="6"/>
  <c r="O41" i="6"/>
  <c r="O47" i="6"/>
  <c r="O50" i="6"/>
  <c r="M32" i="6"/>
  <c r="M41" i="6"/>
  <c r="M47" i="6"/>
  <c r="M50" i="6"/>
  <c r="J33" i="6"/>
  <c r="K32" i="6"/>
  <c r="J40" i="6"/>
  <c r="J37" i="6"/>
  <c r="K36" i="6"/>
  <c r="J36" i="6" s="1"/>
  <c r="J43" i="6"/>
  <c r="K20" i="6"/>
  <c r="J20" i="6" s="1"/>
  <c r="J49" i="6"/>
  <c r="J53" i="6"/>
  <c r="H36" i="6"/>
  <c r="H47" i="6"/>
  <c r="H50" i="6"/>
  <c r="H20" i="6"/>
  <c r="E32" i="6"/>
  <c r="D33" i="6"/>
  <c r="D40" i="6"/>
  <c r="D46" i="6"/>
  <c r="D37" i="6"/>
  <c r="E36" i="6"/>
  <c r="D43" i="6"/>
  <c r="E20" i="6"/>
  <c r="D49" i="6"/>
  <c r="D53" i="6"/>
  <c r="N32" i="6"/>
  <c r="N31" i="6" s="1"/>
  <c r="P50" i="6"/>
  <c r="L50" i="6"/>
  <c r="D166" i="4"/>
  <c r="P113" i="4"/>
  <c r="L104" i="4"/>
  <c r="M116" i="4"/>
  <c r="I116" i="4"/>
  <c r="H113" i="4"/>
  <c r="N113" i="4"/>
  <c r="O104" i="4"/>
  <c r="H104" i="4"/>
  <c r="N104" i="4"/>
  <c r="J181" i="4"/>
  <c r="K130" i="4"/>
  <c r="J130" i="4" s="1"/>
  <c r="F181" i="4"/>
  <c r="G130" i="4"/>
  <c r="F130" i="4" s="1"/>
  <c r="J179" i="4"/>
  <c r="K128" i="4"/>
  <c r="J128" i="4" s="1"/>
  <c r="F179" i="4"/>
  <c r="D179" i="4" s="1"/>
  <c r="G128" i="4"/>
  <c r="F128" i="4" s="1"/>
  <c r="J177" i="4"/>
  <c r="K126" i="4"/>
  <c r="J126" i="4" s="1"/>
  <c r="F177" i="4"/>
  <c r="G126" i="4"/>
  <c r="F126" i="4" s="1"/>
  <c r="J175" i="4"/>
  <c r="K124" i="4"/>
  <c r="J124" i="4" s="1"/>
  <c r="F175" i="4"/>
  <c r="D175" i="4" s="1"/>
  <c r="G124" i="4"/>
  <c r="F124" i="4" s="1"/>
  <c r="J173" i="4"/>
  <c r="K122" i="4"/>
  <c r="J122" i="4" s="1"/>
  <c r="F173" i="4"/>
  <c r="G122" i="4"/>
  <c r="F122" i="4" s="1"/>
  <c r="J171" i="4"/>
  <c r="K120" i="4"/>
  <c r="J120" i="4" s="1"/>
  <c r="F171" i="4"/>
  <c r="D171" i="4" s="1"/>
  <c r="G120" i="4"/>
  <c r="F120" i="4" s="1"/>
  <c r="J169" i="4"/>
  <c r="K118" i="4"/>
  <c r="J118" i="4" s="1"/>
  <c r="F169" i="4"/>
  <c r="G118" i="4"/>
  <c r="F118" i="4" s="1"/>
  <c r="J163" i="4"/>
  <c r="K112" i="4"/>
  <c r="J112" i="4" s="1"/>
  <c r="F163" i="4"/>
  <c r="D163" i="4" s="1"/>
  <c r="G112" i="4"/>
  <c r="F112" i="4" s="1"/>
  <c r="J161" i="4"/>
  <c r="K110" i="4"/>
  <c r="F161" i="4"/>
  <c r="G110" i="4"/>
  <c r="F183" i="4"/>
  <c r="G138" i="4"/>
  <c r="F138" i="4" s="1"/>
  <c r="G136" i="4"/>
  <c r="G134" i="4"/>
  <c r="F134" i="4" s="1"/>
  <c r="J183" i="4"/>
  <c r="K138" i="4"/>
  <c r="K136" i="4"/>
  <c r="K134" i="4"/>
  <c r="O138" i="4"/>
  <c r="O26" i="4" s="1"/>
  <c r="O136" i="4"/>
  <c r="O134" i="4"/>
  <c r="D147" i="4"/>
  <c r="E96" i="4"/>
  <c r="E95" i="4" s="1"/>
  <c r="M89" i="4"/>
  <c r="M12" i="4"/>
  <c r="I89" i="4"/>
  <c r="I12" i="4"/>
  <c r="E90" i="4"/>
  <c r="L113" i="4"/>
  <c r="N97" i="4"/>
  <c r="H97" i="4"/>
  <c r="L12" i="4"/>
  <c r="L89" i="4"/>
  <c r="J198" i="4"/>
  <c r="F182" i="4"/>
  <c r="E114" i="4"/>
  <c r="E113" i="4" s="1"/>
  <c r="J159" i="4"/>
  <c r="K108" i="4"/>
  <c r="J108" i="4" s="1"/>
  <c r="J157" i="4"/>
  <c r="K106" i="4"/>
  <c r="J106" i="4" s="1"/>
  <c r="E102" i="4"/>
  <c r="D151" i="4"/>
  <c r="E100" i="4"/>
  <c r="M97" i="4"/>
  <c r="E98" i="4"/>
  <c r="N92" i="4"/>
  <c r="F131" i="4"/>
  <c r="J131" i="4"/>
  <c r="E129" i="4"/>
  <c r="F127" i="4"/>
  <c r="J127" i="4"/>
  <c r="E125" i="4"/>
  <c r="F123" i="4"/>
  <c r="J123" i="4"/>
  <c r="E121" i="4"/>
  <c r="F119" i="4"/>
  <c r="J119" i="4"/>
  <c r="L116" i="4"/>
  <c r="F117" i="4"/>
  <c r="J117" i="4"/>
  <c r="O116" i="4"/>
  <c r="F114" i="4"/>
  <c r="G113" i="4"/>
  <c r="F113" i="4" s="1"/>
  <c r="J103" i="4"/>
  <c r="K99" i="4"/>
  <c r="L92" i="4"/>
  <c r="G93" i="4"/>
  <c r="J93" i="4"/>
  <c r="D61" i="4"/>
  <c r="J50" i="4"/>
  <c r="N27" i="4"/>
  <c r="D38" i="4"/>
  <c r="E27" i="4"/>
  <c r="F165" i="4"/>
  <c r="D165" i="4" s="1"/>
  <c r="F157" i="4"/>
  <c r="G106" i="4"/>
  <c r="F106" i="4" s="1"/>
  <c r="F153" i="4"/>
  <c r="F102" i="4" s="1"/>
  <c r="G102" i="4"/>
  <c r="F151" i="4"/>
  <c r="F100" i="4" s="1"/>
  <c r="G100" i="4"/>
  <c r="O97" i="4"/>
  <c r="F149" i="4"/>
  <c r="F98" i="4" s="1"/>
  <c r="G98" i="4"/>
  <c r="F145" i="4"/>
  <c r="G94" i="4"/>
  <c r="F94" i="4" s="1"/>
  <c r="G137" i="4"/>
  <c r="K137" i="4"/>
  <c r="J137" i="4" s="1"/>
  <c r="O137" i="4"/>
  <c r="P132" i="4"/>
  <c r="H132" i="4"/>
  <c r="F111" i="4"/>
  <c r="J111" i="4"/>
  <c r="P104" i="4"/>
  <c r="E104" i="4"/>
  <c r="I104" i="4"/>
  <c r="M104" i="4"/>
  <c r="P97" i="4"/>
  <c r="G91" i="4"/>
  <c r="F91" i="4" s="1"/>
  <c r="K91" i="4"/>
  <c r="J91" i="4" s="1"/>
  <c r="F50" i="4"/>
  <c r="M27" i="4"/>
  <c r="M10" i="4"/>
  <c r="O27" i="4"/>
  <c r="G27" i="4"/>
  <c r="D181" i="4"/>
  <c r="E130" i="4"/>
  <c r="J180" i="4"/>
  <c r="F180" i="4"/>
  <c r="D180" i="4" s="1"/>
  <c r="E128" i="4"/>
  <c r="J178" i="4"/>
  <c r="F178" i="4"/>
  <c r="D178" i="4" s="1"/>
  <c r="D177" i="4"/>
  <c r="E126" i="4"/>
  <c r="J176" i="4"/>
  <c r="F176" i="4"/>
  <c r="D176" i="4" s="1"/>
  <c r="E124" i="4"/>
  <c r="J174" i="4"/>
  <c r="F174" i="4"/>
  <c r="D174" i="4" s="1"/>
  <c r="D173" i="4"/>
  <c r="E122" i="4"/>
  <c r="J172" i="4"/>
  <c r="F172" i="4"/>
  <c r="D172" i="4" s="1"/>
  <c r="E120" i="4"/>
  <c r="J170" i="4"/>
  <c r="F170" i="4"/>
  <c r="D170" i="4" s="1"/>
  <c r="D169" i="4"/>
  <c r="E118" i="4"/>
  <c r="J168" i="4"/>
  <c r="F168" i="4"/>
  <c r="D168" i="4" s="1"/>
  <c r="E112" i="4"/>
  <c r="J162" i="4"/>
  <c r="F162" i="4"/>
  <c r="D162" i="4" s="1"/>
  <c r="M109" i="4"/>
  <c r="I109" i="4"/>
  <c r="D161" i="4"/>
  <c r="E110" i="4"/>
  <c r="E109" i="4" s="1"/>
  <c r="D183" i="4"/>
  <c r="E138" i="4"/>
  <c r="E136" i="4"/>
  <c r="E134" i="4"/>
  <c r="E132" i="4" s="1"/>
  <c r="I138" i="4"/>
  <c r="I26" i="4" s="1"/>
  <c r="I136" i="4"/>
  <c r="I134" i="4"/>
  <c r="I132" i="4" s="1"/>
  <c r="M138" i="4"/>
  <c r="M26" i="4" s="1"/>
  <c r="M136" i="4"/>
  <c r="M134" i="4"/>
  <c r="M132" i="4" s="1"/>
  <c r="J166" i="4"/>
  <c r="F158" i="4"/>
  <c r="D158" i="4" s="1"/>
  <c r="J147" i="4"/>
  <c r="K96" i="4"/>
  <c r="F147" i="4"/>
  <c r="F96" i="4" s="1"/>
  <c r="G96" i="4"/>
  <c r="G95" i="4" s="1"/>
  <c r="F95" i="4" s="1"/>
  <c r="D142" i="4"/>
  <c r="J141" i="4"/>
  <c r="K90" i="4"/>
  <c r="F141" i="4"/>
  <c r="D141" i="4" s="1"/>
  <c r="G90" i="4"/>
  <c r="N138" i="4"/>
  <c r="N26" i="4" s="1"/>
  <c r="N134" i="4"/>
  <c r="N132" i="4" s="1"/>
  <c r="N109" i="4"/>
  <c r="H109" i="4"/>
  <c r="L97" i="4"/>
  <c r="N89" i="4"/>
  <c r="N12" i="4"/>
  <c r="H12" i="4"/>
  <c r="H89" i="4"/>
  <c r="J182" i="4"/>
  <c r="J165" i="4"/>
  <c r="K114" i="4"/>
  <c r="I113" i="4"/>
  <c r="D159" i="4"/>
  <c r="E108" i="4"/>
  <c r="D157" i="4"/>
  <c r="E106" i="4"/>
  <c r="F154" i="4"/>
  <c r="F103" i="4" s="1"/>
  <c r="J154" i="4"/>
  <c r="F152" i="4"/>
  <c r="F150" i="4"/>
  <c r="I97" i="4"/>
  <c r="D145" i="4"/>
  <c r="E94" i="4"/>
  <c r="N137" i="4"/>
  <c r="N135" i="4"/>
  <c r="G129" i="4"/>
  <c r="F129" i="4" s="1"/>
  <c r="K129" i="4"/>
  <c r="J129" i="4" s="1"/>
  <c r="E127" i="4"/>
  <c r="G125" i="4"/>
  <c r="F125" i="4" s="1"/>
  <c r="K125" i="4"/>
  <c r="J125" i="4" s="1"/>
  <c r="E123" i="4"/>
  <c r="G121" i="4"/>
  <c r="F121" i="4" s="1"/>
  <c r="K121" i="4"/>
  <c r="J121" i="4" s="1"/>
  <c r="E119" i="4"/>
  <c r="P116" i="4"/>
  <c r="H116" i="4"/>
  <c r="E117" i="4"/>
  <c r="F108" i="4"/>
  <c r="E103" i="4"/>
  <c r="G101" i="4"/>
  <c r="K101" i="4"/>
  <c r="E92" i="4"/>
  <c r="I92" i="4"/>
  <c r="M92" i="4"/>
  <c r="P12" i="4"/>
  <c r="P89" i="4"/>
  <c r="D55" i="4"/>
  <c r="D51" i="4"/>
  <c r="D19" i="4" s="1"/>
  <c r="P27" i="4"/>
  <c r="H27" i="4"/>
  <c r="H13" i="4"/>
  <c r="K27" i="4"/>
  <c r="L26" i="4"/>
  <c r="J153" i="4"/>
  <c r="K102" i="4"/>
  <c r="J102" i="4" s="1"/>
  <c r="J151" i="4"/>
  <c r="K100" i="4"/>
  <c r="J100" i="4" s="1"/>
  <c r="J149" i="4"/>
  <c r="K98" i="4"/>
  <c r="J145" i="4"/>
  <c r="K94" i="4"/>
  <c r="J94" i="4" s="1"/>
  <c r="E137" i="4"/>
  <c r="I137" i="4"/>
  <c r="M137" i="4"/>
  <c r="G135" i="4"/>
  <c r="F135" i="4" s="1"/>
  <c r="K135" i="4"/>
  <c r="J135" i="4" s="1"/>
  <c r="O135" i="4"/>
  <c r="L132" i="4"/>
  <c r="G133" i="4"/>
  <c r="K133" i="4"/>
  <c r="O133" i="4"/>
  <c r="O132" i="4" s="1"/>
  <c r="G115" i="4"/>
  <c r="F115" i="4" s="1"/>
  <c r="K115" i="4"/>
  <c r="J115" i="4" s="1"/>
  <c r="E111" i="4"/>
  <c r="G107" i="4"/>
  <c r="F107" i="4" s="1"/>
  <c r="K107" i="4"/>
  <c r="J107" i="4" s="1"/>
  <c r="G105" i="4"/>
  <c r="K105" i="4"/>
  <c r="E91" i="4"/>
  <c r="F43" i="4"/>
  <c r="L27" i="4"/>
  <c r="L13" i="4"/>
  <c r="D35" i="4"/>
  <c r="D13" i="4" s="1"/>
  <c r="I23" i="4"/>
  <c r="J29" i="4"/>
  <c r="H26" i="4"/>
  <c r="D14" i="3"/>
  <c r="P124" i="7" l="1"/>
  <c r="P105" i="7" s="1"/>
  <c r="N124" i="7"/>
  <c r="N105" i="7" s="1"/>
  <c r="L124" i="7"/>
  <c r="L105" i="7" s="1"/>
  <c r="H124" i="7"/>
  <c r="H105" i="7" s="1"/>
  <c r="O124" i="7"/>
  <c r="O105" i="7" s="1"/>
  <c r="K124" i="7"/>
  <c r="G124" i="7"/>
  <c r="M124" i="7"/>
  <c r="M105" i="7" s="1"/>
  <c r="E124" i="7"/>
  <c r="I124" i="7"/>
  <c r="I105" i="7" s="1"/>
  <c r="P130" i="7"/>
  <c r="P114" i="7" s="1"/>
  <c r="P29" i="7" s="1"/>
  <c r="N130" i="7"/>
  <c r="N114" i="7" s="1"/>
  <c r="N29" i="7" s="1"/>
  <c r="L130" i="7"/>
  <c r="L114" i="7" s="1"/>
  <c r="L29" i="7" s="1"/>
  <c r="H130" i="7"/>
  <c r="H114" i="7" s="1"/>
  <c r="H29" i="7" s="1"/>
  <c r="M130" i="7"/>
  <c r="M114" i="7" s="1"/>
  <c r="M29" i="7" s="1"/>
  <c r="I130" i="7"/>
  <c r="I114" i="7" s="1"/>
  <c r="I29" i="7" s="1"/>
  <c r="E130" i="7"/>
  <c r="O130" i="7"/>
  <c r="O114" i="7" s="1"/>
  <c r="O29" i="7" s="1"/>
  <c r="G130" i="7"/>
  <c r="K130" i="7"/>
  <c r="P117" i="7"/>
  <c r="P96" i="7" s="1"/>
  <c r="N117" i="7"/>
  <c r="N96" i="7" s="1"/>
  <c r="L117" i="7"/>
  <c r="L96" i="7" s="1"/>
  <c r="H117" i="7"/>
  <c r="H96" i="7" s="1"/>
  <c r="M117" i="7"/>
  <c r="M96" i="7" s="1"/>
  <c r="I117" i="7"/>
  <c r="I96" i="7" s="1"/>
  <c r="E117" i="7"/>
  <c r="K117" i="7"/>
  <c r="O117" i="7"/>
  <c r="O96" i="7" s="1"/>
  <c r="G117" i="7"/>
  <c r="P119" i="7"/>
  <c r="P98" i="7" s="1"/>
  <c r="P12" i="7" s="1"/>
  <c r="N119" i="7"/>
  <c r="N98" i="7" s="1"/>
  <c r="N12" i="7" s="1"/>
  <c r="L119" i="7"/>
  <c r="L98" i="7" s="1"/>
  <c r="L12" i="7" s="1"/>
  <c r="H119" i="7"/>
  <c r="H98" i="7" s="1"/>
  <c r="H12" i="7" s="1"/>
  <c r="O119" i="7"/>
  <c r="O98" i="7" s="1"/>
  <c r="O12" i="7" s="1"/>
  <c r="K119" i="7"/>
  <c r="G119" i="7"/>
  <c r="I119" i="7"/>
  <c r="I98" i="7" s="1"/>
  <c r="I12" i="7" s="1"/>
  <c r="M119" i="7"/>
  <c r="M98" i="7" s="1"/>
  <c r="M12" i="7" s="1"/>
  <c r="E119" i="7"/>
  <c r="O131" i="7"/>
  <c r="O115" i="7" s="1"/>
  <c r="O30" i="7" s="1"/>
  <c r="M131" i="7"/>
  <c r="M115" i="7" s="1"/>
  <c r="M30" i="7" s="1"/>
  <c r="K131" i="7"/>
  <c r="I131" i="7"/>
  <c r="I115" i="7" s="1"/>
  <c r="I30" i="7" s="1"/>
  <c r="G131" i="7"/>
  <c r="E131" i="7"/>
  <c r="P131" i="7"/>
  <c r="P115" i="7" s="1"/>
  <c r="P30" i="7" s="1"/>
  <c r="L131" i="7"/>
  <c r="L115" i="7" s="1"/>
  <c r="L30" i="7" s="1"/>
  <c r="H131" i="7"/>
  <c r="H115" i="7" s="1"/>
  <c r="H30" i="7" s="1"/>
  <c r="N131" i="7"/>
  <c r="N115" i="7" s="1"/>
  <c r="N30" i="7" s="1"/>
  <c r="O125" i="7"/>
  <c r="O107" i="7" s="1"/>
  <c r="M125" i="7"/>
  <c r="M107" i="7" s="1"/>
  <c r="K125" i="7"/>
  <c r="I125" i="7"/>
  <c r="I107" i="7" s="1"/>
  <c r="G125" i="7"/>
  <c r="E125" i="7"/>
  <c r="N125" i="7"/>
  <c r="N107" i="7" s="1"/>
  <c r="P125" i="7"/>
  <c r="P107" i="7" s="1"/>
  <c r="H125" i="7"/>
  <c r="H107" i="7" s="1"/>
  <c r="L125" i="7"/>
  <c r="L107" i="7" s="1"/>
  <c r="P122" i="7"/>
  <c r="P102" i="7" s="1"/>
  <c r="P16" i="7" s="1"/>
  <c r="N122" i="7"/>
  <c r="N102" i="7" s="1"/>
  <c r="N16" i="7" s="1"/>
  <c r="L122" i="7"/>
  <c r="L102" i="7" s="1"/>
  <c r="L16" i="7" s="1"/>
  <c r="H122" i="7"/>
  <c r="H102" i="7" s="1"/>
  <c r="H16" i="7" s="1"/>
  <c r="M122" i="7"/>
  <c r="M102" i="7" s="1"/>
  <c r="M16" i="7" s="1"/>
  <c r="I122" i="7"/>
  <c r="I102" i="7" s="1"/>
  <c r="I16" i="7" s="1"/>
  <c r="E122" i="7"/>
  <c r="O122" i="7"/>
  <c r="O102" i="7" s="1"/>
  <c r="O16" i="7" s="1"/>
  <c r="G122" i="7"/>
  <c r="K122" i="7"/>
  <c r="P120" i="7"/>
  <c r="P100" i="7" s="1"/>
  <c r="N120" i="7"/>
  <c r="N100" i="7" s="1"/>
  <c r="L120" i="7"/>
  <c r="L100" i="7" s="1"/>
  <c r="H120" i="7"/>
  <c r="H100" i="7" s="1"/>
  <c r="O120" i="7"/>
  <c r="O100" i="7" s="1"/>
  <c r="K120" i="7"/>
  <c r="G120" i="7"/>
  <c r="I120" i="7"/>
  <c r="I100" i="7" s="1"/>
  <c r="E120" i="7"/>
  <c r="M120" i="7"/>
  <c r="M100" i="7" s="1"/>
  <c r="H31" i="7"/>
  <c r="O129" i="7"/>
  <c r="O113" i="7" s="1"/>
  <c r="M129" i="7"/>
  <c r="M113" i="7" s="1"/>
  <c r="K129" i="7"/>
  <c r="I129" i="7"/>
  <c r="I113" i="7" s="1"/>
  <c r="G129" i="7"/>
  <c r="E129" i="7"/>
  <c r="N129" i="7"/>
  <c r="N113" i="7" s="1"/>
  <c r="L129" i="7"/>
  <c r="L113" i="7" s="1"/>
  <c r="P129" i="7"/>
  <c r="P113" i="7" s="1"/>
  <c r="H129" i="7"/>
  <c r="H113" i="7" s="1"/>
  <c r="F32" i="7"/>
  <c r="G31" i="7"/>
  <c r="L31" i="7"/>
  <c r="E31" i="7"/>
  <c r="D41" i="7"/>
  <c r="J70" i="7"/>
  <c r="F70" i="7"/>
  <c r="J47" i="7"/>
  <c r="I31" i="7"/>
  <c r="F50" i="7"/>
  <c r="E54" i="7"/>
  <c r="P54" i="7"/>
  <c r="F55" i="7"/>
  <c r="G54" i="7"/>
  <c r="N54" i="7"/>
  <c r="J64" i="7"/>
  <c r="F64" i="7"/>
  <c r="N31" i="7"/>
  <c r="F36" i="7"/>
  <c r="H54" i="7"/>
  <c r="O118" i="7"/>
  <c r="O97" i="7" s="1"/>
  <c r="O11" i="7" s="1"/>
  <c r="M118" i="7"/>
  <c r="M97" i="7" s="1"/>
  <c r="M11" i="7" s="1"/>
  <c r="K118" i="7"/>
  <c r="I118" i="7"/>
  <c r="I97" i="7" s="1"/>
  <c r="I11" i="7" s="1"/>
  <c r="G118" i="7"/>
  <c r="E118" i="7"/>
  <c r="P118" i="7"/>
  <c r="P97" i="7" s="1"/>
  <c r="P11" i="7" s="1"/>
  <c r="L118" i="7"/>
  <c r="L97" i="7" s="1"/>
  <c r="L11" i="7" s="1"/>
  <c r="H118" i="7"/>
  <c r="H97" i="7" s="1"/>
  <c r="H11" i="7" s="1"/>
  <c r="N118" i="7"/>
  <c r="N97" i="7" s="1"/>
  <c r="N11" i="7" s="1"/>
  <c r="P128" i="7"/>
  <c r="P111" i="7" s="1"/>
  <c r="P26" i="7" s="1"/>
  <c r="N128" i="7"/>
  <c r="N111" i="7" s="1"/>
  <c r="N26" i="7" s="1"/>
  <c r="L128" i="7"/>
  <c r="L111" i="7" s="1"/>
  <c r="L26" i="7" s="1"/>
  <c r="H128" i="7"/>
  <c r="H111" i="7" s="1"/>
  <c r="H26" i="7" s="1"/>
  <c r="O128" i="7"/>
  <c r="O111" i="7" s="1"/>
  <c r="O26" i="7" s="1"/>
  <c r="K128" i="7"/>
  <c r="G128" i="7"/>
  <c r="I128" i="7"/>
  <c r="I111" i="7" s="1"/>
  <c r="I26" i="7" s="1"/>
  <c r="M128" i="7"/>
  <c r="M111" i="7" s="1"/>
  <c r="M26" i="7" s="1"/>
  <c r="E128" i="7"/>
  <c r="O121" i="7"/>
  <c r="O101" i="7" s="1"/>
  <c r="O15" i="7" s="1"/>
  <c r="M121" i="7"/>
  <c r="M101" i="7" s="1"/>
  <c r="M15" i="7" s="1"/>
  <c r="K121" i="7"/>
  <c r="I121" i="7"/>
  <c r="I101" i="7" s="1"/>
  <c r="I15" i="7" s="1"/>
  <c r="G121" i="7"/>
  <c r="E121" i="7"/>
  <c r="N121" i="7"/>
  <c r="N101" i="7" s="1"/>
  <c r="N15" i="7" s="1"/>
  <c r="L121" i="7"/>
  <c r="L101" i="7" s="1"/>
  <c r="L15" i="7" s="1"/>
  <c r="H121" i="7"/>
  <c r="H101" i="7" s="1"/>
  <c r="H15" i="7" s="1"/>
  <c r="P121" i="7"/>
  <c r="P101" i="7" s="1"/>
  <c r="P15" i="7" s="1"/>
  <c r="D36" i="7"/>
  <c r="O127" i="7"/>
  <c r="O110" i="7" s="1"/>
  <c r="M127" i="7"/>
  <c r="M110" i="7" s="1"/>
  <c r="K127" i="7"/>
  <c r="I127" i="7"/>
  <c r="I110" i="7" s="1"/>
  <c r="G127" i="7"/>
  <c r="E127" i="7"/>
  <c r="P127" i="7"/>
  <c r="P110" i="7" s="1"/>
  <c r="L127" i="7"/>
  <c r="L110" i="7" s="1"/>
  <c r="H127" i="7"/>
  <c r="H110" i="7" s="1"/>
  <c r="N127" i="7"/>
  <c r="N110" i="7" s="1"/>
  <c r="P126" i="7"/>
  <c r="P108" i="7" s="1"/>
  <c r="P23" i="7" s="1"/>
  <c r="N126" i="7"/>
  <c r="N108" i="7" s="1"/>
  <c r="N23" i="7" s="1"/>
  <c r="L126" i="7"/>
  <c r="L108" i="7" s="1"/>
  <c r="L23" i="7" s="1"/>
  <c r="H126" i="7"/>
  <c r="H108" i="7" s="1"/>
  <c r="H23" i="7" s="1"/>
  <c r="M126" i="7"/>
  <c r="M108" i="7" s="1"/>
  <c r="M23" i="7" s="1"/>
  <c r="I126" i="7"/>
  <c r="I108" i="7" s="1"/>
  <c r="I23" i="7" s="1"/>
  <c r="E126" i="7"/>
  <c r="K126" i="7"/>
  <c r="G126" i="7"/>
  <c r="O126" i="7"/>
  <c r="O108" i="7" s="1"/>
  <c r="O23" i="7" s="1"/>
  <c r="O123" i="7"/>
  <c r="O103" i="7" s="1"/>
  <c r="O17" i="7" s="1"/>
  <c r="M123" i="7"/>
  <c r="M103" i="7" s="1"/>
  <c r="M17" i="7" s="1"/>
  <c r="K123" i="7"/>
  <c r="I123" i="7"/>
  <c r="I103" i="7" s="1"/>
  <c r="I17" i="7" s="1"/>
  <c r="G123" i="7"/>
  <c r="E123" i="7"/>
  <c r="P123" i="7"/>
  <c r="P103" i="7" s="1"/>
  <c r="P17" i="7" s="1"/>
  <c r="L123" i="7"/>
  <c r="L103" i="7" s="1"/>
  <c r="L17" i="7" s="1"/>
  <c r="H123" i="7"/>
  <c r="H103" i="7" s="1"/>
  <c r="H17" i="7" s="1"/>
  <c r="N123" i="7"/>
  <c r="N103" i="7" s="1"/>
  <c r="N17" i="7" s="1"/>
  <c r="J32" i="7"/>
  <c r="D32" i="7" s="1"/>
  <c r="K31" i="7"/>
  <c r="O31" i="7"/>
  <c r="J59" i="7"/>
  <c r="F59" i="7"/>
  <c r="J73" i="7"/>
  <c r="F47" i="7"/>
  <c r="D47" i="7" s="1"/>
  <c r="F44" i="7"/>
  <c r="D44" i="7" s="1"/>
  <c r="L54" i="7"/>
  <c r="J67" i="7"/>
  <c r="J55" i="7"/>
  <c r="K54" i="7"/>
  <c r="J50" i="7"/>
  <c r="D50" i="7" s="1"/>
  <c r="F67" i="7"/>
  <c r="O118" i="6"/>
  <c r="O97" i="6" s="1"/>
  <c r="O11" i="6" s="1"/>
  <c r="M118" i="6"/>
  <c r="M97" i="6" s="1"/>
  <c r="M11" i="6" s="1"/>
  <c r="K118" i="6"/>
  <c r="I118" i="6"/>
  <c r="I97" i="6" s="1"/>
  <c r="I11" i="6" s="1"/>
  <c r="G118" i="6"/>
  <c r="E118" i="6"/>
  <c r="P118" i="6"/>
  <c r="P97" i="6" s="1"/>
  <c r="P11" i="6" s="1"/>
  <c r="L118" i="6"/>
  <c r="L97" i="6" s="1"/>
  <c r="L11" i="6" s="1"/>
  <c r="H118" i="6"/>
  <c r="H97" i="6" s="1"/>
  <c r="H11" i="6" s="1"/>
  <c r="N118" i="6"/>
  <c r="N97" i="6" s="1"/>
  <c r="N11" i="6" s="1"/>
  <c r="P119" i="6"/>
  <c r="P98" i="6" s="1"/>
  <c r="P12" i="6" s="1"/>
  <c r="N119" i="6"/>
  <c r="N98" i="6" s="1"/>
  <c r="N12" i="6" s="1"/>
  <c r="L119" i="6"/>
  <c r="L98" i="6" s="1"/>
  <c r="L12" i="6" s="1"/>
  <c r="H119" i="6"/>
  <c r="H98" i="6" s="1"/>
  <c r="H12" i="6" s="1"/>
  <c r="O119" i="6"/>
  <c r="O98" i="6" s="1"/>
  <c r="O12" i="6" s="1"/>
  <c r="K119" i="6"/>
  <c r="G119" i="6"/>
  <c r="M119" i="6"/>
  <c r="M98" i="6" s="1"/>
  <c r="M12" i="6" s="1"/>
  <c r="I119" i="6"/>
  <c r="I98" i="6" s="1"/>
  <c r="I12" i="6" s="1"/>
  <c r="E119" i="6"/>
  <c r="P130" i="6"/>
  <c r="P114" i="6" s="1"/>
  <c r="P29" i="6" s="1"/>
  <c r="N130" i="6"/>
  <c r="N114" i="6" s="1"/>
  <c r="N29" i="6" s="1"/>
  <c r="L130" i="6"/>
  <c r="L114" i="6" s="1"/>
  <c r="L29" i="6" s="1"/>
  <c r="H130" i="6"/>
  <c r="H114" i="6" s="1"/>
  <c r="H29" i="6" s="1"/>
  <c r="M130" i="6"/>
  <c r="M114" i="6" s="1"/>
  <c r="M29" i="6" s="1"/>
  <c r="I130" i="6"/>
  <c r="I114" i="6" s="1"/>
  <c r="I29" i="6" s="1"/>
  <c r="E130" i="6"/>
  <c r="O130" i="6"/>
  <c r="O114" i="6" s="1"/>
  <c r="O29" i="6" s="1"/>
  <c r="G130" i="6"/>
  <c r="K130" i="6"/>
  <c r="P122" i="6"/>
  <c r="P102" i="6" s="1"/>
  <c r="P16" i="6" s="1"/>
  <c r="N122" i="6"/>
  <c r="N102" i="6" s="1"/>
  <c r="N16" i="6" s="1"/>
  <c r="L122" i="6"/>
  <c r="L102" i="6" s="1"/>
  <c r="L16" i="6" s="1"/>
  <c r="H122" i="6"/>
  <c r="H102" i="6" s="1"/>
  <c r="H16" i="6" s="1"/>
  <c r="M122" i="6"/>
  <c r="M102" i="6" s="1"/>
  <c r="M16" i="6" s="1"/>
  <c r="I122" i="6"/>
  <c r="I102" i="6" s="1"/>
  <c r="I16" i="6" s="1"/>
  <c r="E122" i="6"/>
  <c r="O122" i="6"/>
  <c r="O102" i="6" s="1"/>
  <c r="O16" i="6" s="1"/>
  <c r="G122" i="6"/>
  <c r="K122" i="6"/>
  <c r="P120" i="6"/>
  <c r="P100" i="6" s="1"/>
  <c r="N120" i="6"/>
  <c r="N100" i="6" s="1"/>
  <c r="L120" i="6"/>
  <c r="L100" i="6" s="1"/>
  <c r="H120" i="6"/>
  <c r="H100" i="6" s="1"/>
  <c r="O120" i="6"/>
  <c r="O100" i="6" s="1"/>
  <c r="K120" i="6"/>
  <c r="G120" i="6"/>
  <c r="I120" i="6"/>
  <c r="I100" i="6" s="1"/>
  <c r="M120" i="6"/>
  <c r="M100" i="6" s="1"/>
  <c r="E120" i="6"/>
  <c r="P126" i="6"/>
  <c r="P108" i="6" s="1"/>
  <c r="P23" i="6" s="1"/>
  <c r="N126" i="6"/>
  <c r="N108" i="6" s="1"/>
  <c r="N23" i="6" s="1"/>
  <c r="L126" i="6"/>
  <c r="L108" i="6" s="1"/>
  <c r="L23" i="6" s="1"/>
  <c r="H126" i="6"/>
  <c r="H108" i="6" s="1"/>
  <c r="H23" i="6" s="1"/>
  <c r="M126" i="6"/>
  <c r="M108" i="6" s="1"/>
  <c r="M23" i="6" s="1"/>
  <c r="I126" i="6"/>
  <c r="I108" i="6" s="1"/>
  <c r="I23" i="6" s="1"/>
  <c r="E126" i="6"/>
  <c r="K126" i="6"/>
  <c r="O126" i="6"/>
  <c r="O108" i="6" s="1"/>
  <c r="O23" i="6" s="1"/>
  <c r="G126" i="6"/>
  <c r="O123" i="6"/>
  <c r="O103" i="6" s="1"/>
  <c r="O17" i="6" s="1"/>
  <c r="M123" i="6"/>
  <c r="M103" i="6" s="1"/>
  <c r="M17" i="6" s="1"/>
  <c r="K123" i="6"/>
  <c r="I123" i="6"/>
  <c r="I103" i="6" s="1"/>
  <c r="I17" i="6" s="1"/>
  <c r="G123" i="6"/>
  <c r="E123" i="6"/>
  <c r="P123" i="6"/>
  <c r="P103" i="6" s="1"/>
  <c r="P17" i="6" s="1"/>
  <c r="L123" i="6"/>
  <c r="L103" i="6" s="1"/>
  <c r="L17" i="6" s="1"/>
  <c r="H123" i="6"/>
  <c r="H103" i="6" s="1"/>
  <c r="H17" i="6" s="1"/>
  <c r="N123" i="6"/>
  <c r="N103" i="6" s="1"/>
  <c r="N17" i="6" s="1"/>
  <c r="O31" i="6"/>
  <c r="L31" i="6"/>
  <c r="F20" i="6"/>
  <c r="D20" i="6" s="1"/>
  <c r="F36" i="6"/>
  <c r="O129" i="6"/>
  <c r="O113" i="6" s="1"/>
  <c r="M129" i="6"/>
  <c r="M113" i="6" s="1"/>
  <c r="K129" i="6"/>
  <c r="I129" i="6"/>
  <c r="I113" i="6" s="1"/>
  <c r="G129" i="6"/>
  <c r="E129" i="6"/>
  <c r="N129" i="6"/>
  <c r="N113" i="6" s="1"/>
  <c r="L129" i="6"/>
  <c r="L113" i="6" s="1"/>
  <c r="P129" i="6"/>
  <c r="P113" i="6" s="1"/>
  <c r="H129" i="6"/>
  <c r="H113" i="6" s="1"/>
  <c r="O127" i="6"/>
  <c r="O110" i="6" s="1"/>
  <c r="M127" i="6"/>
  <c r="M110" i="6" s="1"/>
  <c r="K127" i="6"/>
  <c r="I127" i="6"/>
  <c r="I110" i="6" s="1"/>
  <c r="G127" i="6"/>
  <c r="E127" i="6"/>
  <c r="P127" i="6"/>
  <c r="P110" i="6" s="1"/>
  <c r="L127" i="6"/>
  <c r="L110" i="6" s="1"/>
  <c r="H127" i="6"/>
  <c r="H110" i="6" s="1"/>
  <c r="N127" i="6"/>
  <c r="N110" i="6" s="1"/>
  <c r="O125" i="6"/>
  <c r="O107" i="6" s="1"/>
  <c r="M125" i="6"/>
  <c r="M107" i="6" s="1"/>
  <c r="K125" i="6"/>
  <c r="I125" i="6"/>
  <c r="I107" i="6" s="1"/>
  <c r="G125" i="6"/>
  <c r="E125" i="6"/>
  <c r="N125" i="6"/>
  <c r="N107" i="6" s="1"/>
  <c r="P125" i="6"/>
  <c r="P107" i="6" s="1"/>
  <c r="H125" i="6"/>
  <c r="H107" i="6" s="1"/>
  <c r="L125" i="6"/>
  <c r="L107" i="6" s="1"/>
  <c r="H31" i="6"/>
  <c r="J50" i="6"/>
  <c r="J47" i="6"/>
  <c r="J44" i="6"/>
  <c r="F41" i="6"/>
  <c r="D41" i="6" s="1"/>
  <c r="I31" i="6"/>
  <c r="K59" i="6"/>
  <c r="J59" i="6" s="1"/>
  <c r="G59" i="6"/>
  <c r="F59" i="6" s="1"/>
  <c r="F65" i="6"/>
  <c r="D79" i="6"/>
  <c r="O131" i="6"/>
  <c r="O115" i="6" s="1"/>
  <c r="O30" i="6" s="1"/>
  <c r="M131" i="6"/>
  <c r="M115" i="6" s="1"/>
  <c r="M30" i="6" s="1"/>
  <c r="K131" i="6"/>
  <c r="I131" i="6"/>
  <c r="I115" i="6" s="1"/>
  <c r="I30" i="6" s="1"/>
  <c r="G131" i="6"/>
  <c r="E131" i="6"/>
  <c r="P131" i="6"/>
  <c r="P115" i="6" s="1"/>
  <c r="P30" i="6" s="1"/>
  <c r="L131" i="6"/>
  <c r="L115" i="6" s="1"/>
  <c r="L30" i="6" s="1"/>
  <c r="H131" i="6"/>
  <c r="H115" i="6" s="1"/>
  <c r="H30" i="6" s="1"/>
  <c r="N131" i="6"/>
  <c r="N115" i="6" s="1"/>
  <c r="N30" i="6" s="1"/>
  <c r="P128" i="6"/>
  <c r="P111" i="6" s="1"/>
  <c r="P26" i="6" s="1"/>
  <c r="N128" i="6"/>
  <c r="N111" i="6" s="1"/>
  <c r="N26" i="6" s="1"/>
  <c r="L128" i="6"/>
  <c r="L111" i="6" s="1"/>
  <c r="L26" i="6" s="1"/>
  <c r="H128" i="6"/>
  <c r="H111" i="6" s="1"/>
  <c r="H26" i="6" s="1"/>
  <c r="O128" i="6"/>
  <c r="O111" i="6" s="1"/>
  <c r="O26" i="6" s="1"/>
  <c r="K128" i="6"/>
  <c r="G128" i="6"/>
  <c r="I128" i="6"/>
  <c r="I111" i="6" s="1"/>
  <c r="I26" i="6" s="1"/>
  <c r="M128" i="6"/>
  <c r="M111" i="6" s="1"/>
  <c r="M26" i="6" s="1"/>
  <c r="E128" i="6"/>
  <c r="D36" i="6"/>
  <c r="P117" i="6"/>
  <c r="P96" i="6" s="1"/>
  <c r="N117" i="6"/>
  <c r="N96" i="6" s="1"/>
  <c r="L117" i="6"/>
  <c r="L96" i="6" s="1"/>
  <c r="H117" i="6"/>
  <c r="H96" i="6" s="1"/>
  <c r="M117" i="6"/>
  <c r="M96" i="6" s="1"/>
  <c r="I117" i="6"/>
  <c r="I96" i="6" s="1"/>
  <c r="E117" i="6"/>
  <c r="O117" i="6"/>
  <c r="O96" i="6" s="1"/>
  <c r="K117" i="6"/>
  <c r="G117" i="6"/>
  <c r="E31" i="6"/>
  <c r="J32" i="6"/>
  <c r="K31" i="6"/>
  <c r="M31" i="6"/>
  <c r="F32" i="6"/>
  <c r="G31" i="6"/>
  <c r="O121" i="6"/>
  <c r="O101" i="6" s="1"/>
  <c r="O15" i="6" s="1"/>
  <c r="M121" i="6"/>
  <c r="M101" i="6" s="1"/>
  <c r="M15" i="6" s="1"/>
  <c r="K121" i="6"/>
  <c r="I121" i="6"/>
  <c r="I101" i="6" s="1"/>
  <c r="I15" i="6" s="1"/>
  <c r="G121" i="6"/>
  <c r="E121" i="6"/>
  <c r="N121" i="6"/>
  <c r="N101" i="6" s="1"/>
  <c r="N15" i="6" s="1"/>
  <c r="L121" i="6"/>
  <c r="L101" i="6" s="1"/>
  <c r="L15" i="6" s="1"/>
  <c r="P121" i="6"/>
  <c r="P101" i="6" s="1"/>
  <c r="P15" i="6" s="1"/>
  <c r="H121" i="6"/>
  <c r="H101" i="6" s="1"/>
  <c r="H15" i="6" s="1"/>
  <c r="E54" i="6"/>
  <c r="F63" i="6"/>
  <c r="P124" i="6"/>
  <c r="P105" i="6" s="1"/>
  <c r="N124" i="6"/>
  <c r="N105" i="6" s="1"/>
  <c r="L124" i="6"/>
  <c r="L105" i="6" s="1"/>
  <c r="L104" i="6" s="1"/>
  <c r="H124" i="6"/>
  <c r="H105" i="6" s="1"/>
  <c r="H104" i="6" s="1"/>
  <c r="O124" i="6"/>
  <c r="O105" i="6" s="1"/>
  <c r="K124" i="6"/>
  <c r="G124" i="6"/>
  <c r="M124" i="6"/>
  <c r="M105" i="6" s="1"/>
  <c r="E124" i="6"/>
  <c r="I124" i="6"/>
  <c r="I105" i="6" s="1"/>
  <c r="D44" i="6"/>
  <c r="H19" i="6"/>
  <c r="H18" i="6" s="1"/>
  <c r="J41" i="6"/>
  <c r="P31" i="6"/>
  <c r="F50" i="6"/>
  <c r="D50" i="6" s="1"/>
  <c r="F47" i="6"/>
  <c r="D47" i="6" s="1"/>
  <c r="J73" i="6"/>
  <c r="F73" i="6"/>
  <c r="F64" i="6"/>
  <c r="L64" i="6"/>
  <c r="L54" i="6" s="1"/>
  <c r="L19" i="6"/>
  <c r="L18" i="6" s="1"/>
  <c r="D87" i="6"/>
  <c r="K55" i="6"/>
  <c r="G55" i="6"/>
  <c r="H54" i="6"/>
  <c r="P54" i="6"/>
  <c r="J10" i="4"/>
  <c r="D29" i="4"/>
  <c r="D10" i="4" s="1"/>
  <c r="F105" i="4"/>
  <c r="G104" i="4"/>
  <c r="F133" i="4"/>
  <c r="G132" i="4"/>
  <c r="F132" i="4" s="1"/>
  <c r="J98" i="4"/>
  <c r="K97" i="4"/>
  <c r="K23" i="4"/>
  <c r="J27" i="4"/>
  <c r="H23" i="4"/>
  <c r="D43" i="4"/>
  <c r="D14" i="4" s="1"/>
  <c r="P23" i="4"/>
  <c r="P88" i="4"/>
  <c r="P24" i="4" s="1"/>
  <c r="F101" i="4"/>
  <c r="D152" i="4"/>
  <c r="J114" i="4"/>
  <c r="K113" i="4"/>
  <c r="J113" i="4" s="1"/>
  <c r="N88" i="4"/>
  <c r="N24" i="4" s="1"/>
  <c r="J96" i="4"/>
  <c r="K95" i="4"/>
  <c r="J95" i="4" s="1"/>
  <c r="O23" i="4"/>
  <c r="G97" i="4"/>
  <c r="E23" i="4"/>
  <c r="D50" i="4"/>
  <c r="D18" i="4" s="1"/>
  <c r="K92" i="4"/>
  <c r="J92" i="4" s="1"/>
  <c r="F93" i="4"/>
  <c r="G92" i="4"/>
  <c r="F92" i="4" s="1"/>
  <c r="E97" i="4"/>
  <c r="D154" i="4"/>
  <c r="E89" i="4"/>
  <c r="E26" i="4"/>
  <c r="E12" i="4"/>
  <c r="I88" i="4"/>
  <c r="M88" i="4"/>
  <c r="M24" i="4" s="1"/>
  <c r="J134" i="4"/>
  <c r="J138" i="4"/>
  <c r="F110" i="4"/>
  <c r="G109" i="4"/>
  <c r="F109" i="4" s="1"/>
  <c r="J110" i="4"/>
  <c r="K109" i="4"/>
  <c r="J109" i="4" s="1"/>
  <c r="L23" i="4"/>
  <c r="J105" i="4"/>
  <c r="K104" i="4"/>
  <c r="J133" i="4"/>
  <c r="K132" i="4"/>
  <c r="J132" i="4" s="1"/>
  <c r="J101" i="4"/>
  <c r="E116" i="4"/>
  <c r="F99" i="4"/>
  <c r="D150" i="4"/>
  <c r="H88" i="4"/>
  <c r="H24" i="4" s="1"/>
  <c r="F90" i="4"/>
  <c r="F12" i="4" s="1"/>
  <c r="G89" i="4"/>
  <c r="G26" i="4"/>
  <c r="F26" i="4" s="1"/>
  <c r="G12" i="4"/>
  <c r="J90" i="4"/>
  <c r="J12" i="4" s="1"/>
  <c r="K89" i="4"/>
  <c r="K26" i="4"/>
  <c r="J26" i="4" s="1"/>
  <c r="K12" i="4"/>
  <c r="G23" i="4"/>
  <c r="F27" i="4"/>
  <c r="M23" i="4"/>
  <c r="F137" i="4"/>
  <c r="N23" i="4"/>
  <c r="O88" i="4"/>
  <c r="O24" i="4" s="1"/>
  <c r="J99" i="4"/>
  <c r="K116" i="4"/>
  <c r="J116" i="4" s="1"/>
  <c r="G116" i="4"/>
  <c r="F116" i="4" s="1"/>
  <c r="D149" i="4"/>
  <c r="D153" i="4"/>
  <c r="D182" i="4"/>
  <c r="L88" i="4"/>
  <c r="L24" i="4" s="1"/>
  <c r="J136" i="4"/>
  <c r="F136" i="4"/>
  <c r="D76" i="3"/>
  <c r="D90" i="3" s="1"/>
  <c r="D10" i="3"/>
  <c r="E103" i="7" l="1"/>
  <c r="E17" i="7" s="1"/>
  <c r="J126" i="7"/>
  <c r="K108" i="7"/>
  <c r="H109" i="7"/>
  <c r="H25" i="7"/>
  <c r="H24" i="7" s="1"/>
  <c r="P109" i="7"/>
  <c r="P25" i="7"/>
  <c r="P24" i="7" s="1"/>
  <c r="F127" i="7"/>
  <c r="G110" i="7"/>
  <c r="J127" i="7"/>
  <c r="K110" i="7"/>
  <c r="O109" i="7"/>
  <c r="O25" i="7"/>
  <c r="O24" i="7" s="1"/>
  <c r="E101" i="7"/>
  <c r="E15" i="7" s="1"/>
  <c r="E111" i="7"/>
  <c r="E26" i="7" s="1"/>
  <c r="J128" i="7"/>
  <c r="K111" i="7"/>
  <c r="E97" i="7"/>
  <c r="E11" i="7" s="1"/>
  <c r="F54" i="7"/>
  <c r="H112" i="7"/>
  <c r="H28" i="7"/>
  <c r="H27" i="7" s="1"/>
  <c r="L112" i="7"/>
  <c r="L28" i="7"/>
  <c r="L27" i="7" s="1"/>
  <c r="E113" i="7"/>
  <c r="I112" i="7"/>
  <c r="I28" i="7"/>
  <c r="I27" i="7" s="1"/>
  <c r="M112" i="7"/>
  <c r="M28" i="7"/>
  <c r="M27" i="7" s="1"/>
  <c r="M99" i="7"/>
  <c r="M14" i="7"/>
  <c r="M13" i="7" s="1"/>
  <c r="I99" i="7"/>
  <c r="I14" i="7"/>
  <c r="I13" i="7" s="1"/>
  <c r="J120" i="7"/>
  <c r="K100" i="7"/>
  <c r="H99" i="7"/>
  <c r="H14" i="7"/>
  <c r="H13" i="7" s="1"/>
  <c r="N99" i="7"/>
  <c r="N14" i="7"/>
  <c r="N13" i="7" s="1"/>
  <c r="J122" i="7"/>
  <c r="K102" i="7"/>
  <c r="L106" i="7"/>
  <c r="L22" i="7"/>
  <c r="L21" i="7" s="1"/>
  <c r="P106" i="7"/>
  <c r="P22" i="7"/>
  <c r="P21" i="7" s="1"/>
  <c r="E107" i="7"/>
  <c r="I106" i="7"/>
  <c r="I22" i="7"/>
  <c r="I21" i="7" s="1"/>
  <c r="M106" i="7"/>
  <c r="M22" i="7"/>
  <c r="M21" i="7" s="1"/>
  <c r="E115" i="7"/>
  <c r="E30" i="7" s="1"/>
  <c r="E98" i="7"/>
  <c r="E12" i="7" s="1"/>
  <c r="J119" i="7"/>
  <c r="K98" i="7"/>
  <c r="F117" i="7"/>
  <c r="G96" i="7"/>
  <c r="J117" i="7"/>
  <c r="K96" i="7"/>
  <c r="I95" i="7"/>
  <c r="I10" i="7"/>
  <c r="I9" i="7" s="1"/>
  <c r="H95" i="7"/>
  <c r="H10" i="7"/>
  <c r="H9" i="7" s="1"/>
  <c r="N95" i="7"/>
  <c r="N10" i="7"/>
  <c r="N9" i="7" s="1"/>
  <c r="J130" i="7"/>
  <c r="K114" i="7"/>
  <c r="I104" i="7"/>
  <c r="I19" i="7"/>
  <c r="I18" i="7" s="1"/>
  <c r="M104" i="7"/>
  <c r="M19" i="7"/>
  <c r="M18" i="7" s="1"/>
  <c r="J124" i="7"/>
  <c r="K105" i="7"/>
  <c r="H104" i="7"/>
  <c r="H19" i="7"/>
  <c r="H18" i="7" s="1"/>
  <c r="N104" i="7"/>
  <c r="N19" i="7"/>
  <c r="N18" i="7" s="1"/>
  <c r="J54" i="7"/>
  <c r="J31" i="7"/>
  <c r="F123" i="7"/>
  <c r="D123" i="7" s="1"/>
  <c r="G103" i="7"/>
  <c r="J123" i="7"/>
  <c r="K103" i="7"/>
  <c r="F126" i="7"/>
  <c r="G108" i="7"/>
  <c r="D126" i="7"/>
  <c r="E108" i="7"/>
  <c r="E23" i="7" s="1"/>
  <c r="N109" i="7"/>
  <c r="N25" i="7"/>
  <c r="N24" i="7" s="1"/>
  <c r="L109" i="7"/>
  <c r="L25" i="7"/>
  <c r="L24" i="7" s="1"/>
  <c r="D127" i="7"/>
  <c r="E110" i="7"/>
  <c r="I109" i="7"/>
  <c r="I25" i="7"/>
  <c r="I24" i="7" s="1"/>
  <c r="M109" i="7"/>
  <c r="M25" i="7"/>
  <c r="M24" i="7" s="1"/>
  <c r="F121" i="7"/>
  <c r="D121" i="7" s="1"/>
  <c r="G101" i="7"/>
  <c r="J121" i="7"/>
  <c r="K101" i="7"/>
  <c r="F128" i="7"/>
  <c r="D128" i="7" s="1"/>
  <c r="G111" i="7"/>
  <c r="F118" i="7"/>
  <c r="D118" i="7" s="1"/>
  <c r="G97" i="7"/>
  <c r="J118" i="7"/>
  <c r="K97" i="7"/>
  <c r="F31" i="7"/>
  <c r="D31" i="7" s="1"/>
  <c r="P112" i="7"/>
  <c r="P28" i="7"/>
  <c r="P27" i="7" s="1"/>
  <c r="N112" i="7"/>
  <c r="N28" i="7"/>
  <c r="N27" i="7" s="1"/>
  <c r="F129" i="7"/>
  <c r="D129" i="7" s="1"/>
  <c r="G113" i="7"/>
  <c r="J129" i="7"/>
  <c r="K113" i="7"/>
  <c r="O112" i="7"/>
  <c r="O28" i="7"/>
  <c r="O27" i="7" s="1"/>
  <c r="E100" i="7"/>
  <c r="F120" i="7"/>
  <c r="D120" i="7" s="1"/>
  <c r="G100" i="7"/>
  <c r="O99" i="7"/>
  <c r="O14" i="7"/>
  <c r="O13" i="7" s="1"/>
  <c r="L99" i="7"/>
  <c r="L14" i="7"/>
  <c r="L13" i="7" s="1"/>
  <c r="P99" i="7"/>
  <c r="P14" i="7"/>
  <c r="P13" i="7" s="1"/>
  <c r="F122" i="7"/>
  <c r="G102" i="7"/>
  <c r="D122" i="7"/>
  <c r="E102" i="7"/>
  <c r="E16" i="7" s="1"/>
  <c r="H106" i="7"/>
  <c r="H22" i="7"/>
  <c r="H21" i="7" s="1"/>
  <c r="N106" i="7"/>
  <c r="N22" i="7"/>
  <c r="N21" i="7" s="1"/>
  <c r="F125" i="7"/>
  <c r="D125" i="7" s="1"/>
  <c r="G107" i="7"/>
  <c r="J125" i="7"/>
  <c r="K107" i="7"/>
  <c r="O106" i="7"/>
  <c r="O22" i="7"/>
  <c r="O21" i="7" s="1"/>
  <c r="F131" i="7"/>
  <c r="D131" i="7" s="1"/>
  <c r="G115" i="7"/>
  <c r="J131" i="7"/>
  <c r="K115" i="7"/>
  <c r="F119" i="7"/>
  <c r="D119" i="7" s="1"/>
  <c r="G98" i="7"/>
  <c r="O95" i="7"/>
  <c r="O10" i="7"/>
  <c r="O9" i="7" s="1"/>
  <c r="D117" i="7"/>
  <c r="E96" i="7"/>
  <c r="M95" i="7"/>
  <c r="M94" i="7" s="1"/>
  <c r="M132" i="7" s="1"/>
  <c r="M10" i="7"/>
  <c r="M9" i="7" s="1"/>
  <c r="M8" i="7" s="1"/>
  <c r="L95" i="7"/>
  <c r="L10" i="7"/>
  <c r="L9" i="7" s="1"/>
  <c r="P95" i="7"/>
  <c r="P10" i="7"/>
  <c r="P9" i="7" s="1"/>
  <c r="F130" i="7"/>
  <c r="G114" i="7"/>
  <c r="D130" i="7"/>
  <c r="E114" i="7"/>
  <c r="E29" i="7" s="1"/>
  <c r="E105" i="7"/>
  <c r="F124" i="7"/>
  <c r="D124" i="7" s="1"/>
  <c r="G105" i="7"/>
  <c r="O104" i="7"/>
  <c r="O19" i="7"/>
  <c r="O18" i="7" s="1"/>
  <c r="L104" i="7"/>
  <c r="L19" i="7"/>
  <c r="L18" i="7" s="1"/>
  <c r="P104" i="7"/>
  <c r="P19" i="7"/>
  <c r="P18" i="7" s="1"/>
  <c r="J55" i="6"/>
  <c r="K54" i="6"/>
  <c r="I104" i="6"/>
  <c r="I19" i="6"/>
  <c r="I18" i="6" s="1"/>
  <c r="M104" i="6"/>
  <c r="M19" i="6"/>
  <c r="M18" i="6" s="1"/>
  <c r="J124" i="6"/>
  <c r="K105" i="6"/>
  <c r="N104" i="6"/>
  <c r="N19" i="6"/>
  <c r="N18" i="6" s="1"/>
  <c r="F121" i="6"/>
  <c r="G101" i="6"/>
  <c r="J121" i="6"/>
  <c r="K101" i="6"/>
  <c r="F31" i="6"/>
  <c r="F117" i="6"/>
  <c r="G96" i="6"/>
  <c r="O95" i="6"/>
  <c r="O10" i="6"/>
  <c r="O9" i="6" s="1"/>
  <c r="I95" i="6"/>
  <c r="I10" i="6"/>
  <c r="I9" i="6" s="1"/>
  <c r="H95" i="6"/>
  <c r="H10" i="6"/>
  <c r="H9" i="6" s="1"/>
  <c r="N95" i="6"/>
  <c r="N10" i="6"/>
  <c r="N9" i="6" s="1"/>
  <c r="F128" i="6"/>
  <c r="G111" i="6"/>
  <c r="F131" i="6"/>
  <c r="G115" i="6"/>
  <c r="J131" i="6"/>
  <c r="K115" i="6"/>
  <c r="L106" i="6"/>
  <c r="L22" i="6"/>
  <c r="L21" i="6" s="1"/>
  <c r="P106" i="6"/>
  <c r="P22" i="6"/>
  <c r="P21" i="6" s="1"/>
  <c r="E107" i="6"/>
  <c r="I106" i="6"/>
  <c r="I22" i="6"/>
  <c r="I21" i="6" s="1"/>
  <c r="M106" i="6"/>
  <c r="M22" i="6"/>
  <c r="M21" i="6" s="1"/>
  <c r="H109" i="6"/>
  <c r="H25" i="6"/>
  <c r="H24" i="6" s="1"/>
  <c r="P109" i="6"/>
  <c r="P25" i="6"/>
  <c r="P24" i="6" s="1"/>
  <c r="F127" i="6"/>
  <c r="G110" i="6"/>
  <c r="J127" i="6"/>
  <c r="K110" i="6"/>
  <c r="O109" i="6"/>
  <c r="O25" i="6"/>
  <c r="O24" i="6" s="1"/>
  <c r="P112" i="6"/>
  <c r="P28" i="6"/>
  <c r="P27" i="6" s="1"/>
  <c r="N112" i="6"/>
  <c r="N28" i="6"/>
  <c r="N27" i="6" s="1"/>
  <c r="F129" i="6"/>
  <c r="G113" i="6"/>
  <c r="J129" i="6"/>
  <c r="K113" i="6"/>
  <c r="O112" i="6"/>
  <c r="O28" i="6"/>
  <c r="O27" i="6" s="1"/>
  <c r="F123" i="6"/>
  <c r="G103" i="6"/>
  <c r="J123" i="6"/>
  <c r="K103" i="6"/>
  <c r="E108" i="6"/>
  <c r="E23" i="6" s="1"/>
  <c r="M99" i="6"/>
  <c r="M14" i="6"/>
  <c r="M13" i="6" s="1"/>
  <c r="F120" i="6"/>
  <c r="G100" i="6"/>
  <c r="O99" i="6"/>
  <c r="O14" i="6"/>
  <c r="O13" i="6" s="1"/>
  <c r="L99" i="6"/>
  <c r="L14" i="6"/>
  <c r="L13" i="6" s="1"/>
  <c r="P99" i="6"/>
  <c r="P14" i="6"/>
  <c r="P13" i="6" s="1"/>
  <c r="J122" i="6"/>
  <c r="K102" i="6"/>
  <c r="F130" i="6"/>
  <c r="G114" i="6"/>
  <c r="E114" i="6"/>
  <c r="E29" i="6" s="1"/>
  <c r="F119" i="6"/>
  <c r="G98" i="6"/>
  <c r="E97" i="6"/>
  <c r="E11" i="6" s="1"/>
  <c r="F55" i="6"/>
  <c r="F54" i="6" s="1"/>
  <c r="G54" i="6"/>
  <c r="J64" i="6"/>
  <c r="E105" i="6"/>
  <c r="F124" i="6"/>
  <c r="D124" i="6" s="1"/>
  <c r="G105" i="6"/>
  <c r="O104" i="6"/>
  <c r="O19" i="6"/>
  <c r="O18" i="6" s="1"/>
  <c r="P104" i="6"/>
  <c r="P19" i="6"/>
  <c r="P18" i="6" s="1"/>
  <c r="D121" i="6"/>
  <c r="E101" i="6"/>
  <c r="E15" i="6" s="1"/>
  <c r="J31" i="6"/>
  <c r="D31" i="6" s="1"/>
  <c r="D32" i="6"/>
  <c r="J117" i="6"/>
  <c r="K96" i="6"/>
  <c r="D117" i="6"/>
  <c r="E96" i="6"/>
  <c r="M95" i="6"/>
  <c r="M10" i="6"/>
  <c r="M9" i="6" s="1"/>
  <c r="L95" i="6"/>
  <c r="L10" i="6"/>
  <c r="L9" i="6" s="1"/>
  <c r="P95" i="6"/>
  <c r="P94" i="6" s="1"/>
  <c r="P132" i="6" s="1"/>
  <c r="P10" i="6"/>
  <c r="P9" i="6" s="1"/>
  <c r="E111" i="6"/>
  <c r="E26" i="6" s="1"/>
  <c r="J128" i="6"/>
  <c r="D128" i="6" s="1"/>
  <c r="K111" i="6"/>
  <c r="D131" i="6"/>
  <c r="E115" i="6"/>
  <c r="E30" i="6" s="1"/>
  <c r="H106" i="6"/>
  <c r="H22" i="6"/>
  <c r="H21" i="6" s="1"/>
  <c r="N106" i="6"/>
  <c r="N22" i="6"/>
  <c r="N21" i="6" s="1"/>
  <c r="F125" i="6"/>
  <c r="D125" i="6" s="1"/>
  <c r="G107" i="6"/>
  <c r="J125" i="6"/>
  <c r="K107" i="6"/>
  <c r="O106" i="6"/>
  <c r="O22" i="6"/>
  <c r="O21" i="6" s="1"/>
  <c r="N109" i="6"/>
  <c r="N25" i="6"/>
  <c r="N24" i="6" s="1"/>
  <c r="L109" i="6"/>
  <c r="L25" i="6"/>
  <c r="L24" i="6" s="1"/>
  <c r="D127" i="6"/>
  <c r="E110" i="6"/>
  <c r="I109" i="6"/>
  <c r="I25" i="6"/>
  <c r="I24" i="6" s="1"/>
  <c r="M109" i="6"/>
  <c r="M25" i="6"/>
  <c r="M24" i="6" s="1"/>
  <c r="H112" i="6"/>
  <c r="H28" i="6"/>
  <c r="H27" i="6" s="1"/>
  <c r="L112" i="6"/>
  <c r="L28" i="6"/>
  <c r="L27" i="6" s="1"/>
  <c r="D129" i="6"/>
  <c r="E113" i="6"/>
  <c r="I112" i="6"/>
  <c r="I28" i="6"/>
  <c r="I27" i="6" s="1"/>
  <c r="M112" i="6"/>
  <c r="M28" i="6"/>
  <c r="M27" i="6" s="1"/>
  <c r="D123" i="6"/>
  <c r="E103" i="6"/>
  <c r="E17" i="6" s="1"/>
  <c r="F126" i="6"/>
  <c r="D126" i="6" s="1"/>
  <c r="G108" i="6"/>
  <c r="J126" i="6"/>
  <c r="K108" i="6"/>
  <c r="E100" i="6"/>
  <c r="I99" i="6"/>
  <c r="I14" i="6"/>
  <c r="I13" i="6" s="1"/>
  <c r="J120" i="6"/>
  <c r="D120" i="6" s="1"/>
  <c r="K100" i="6"/>
  <c r="H99" i="6"/>
  <c r="H14" i="6"/>
  <c r="H13" i="6" s="1"/>
  <c r="N99" i="6"/>
  <c r="N14" i="6"/>
  <c r="N13" i="6" s="1"/>
  <c r="F122" i="6"/>
  <c r="G102" i="6"/>
  <c r="D122" i="6"/>
  <c r="E102" i="6"/>
  <c r="E16" i="6" s="1"/>
  <c r="J130" i="6"/>
  <c r="D130" i="6" s="1"/>
  <c r="K114" i="6"/>
  <c r="E98" i="6"/>
  <c r="E12" i="6" s="1"/>
  <c r="J119" i="6"/>
  <c r="D119" i="6" s="1"/>
  <c r="K98" i="6"/>
  <c r="F118" i="6"/>
  <c r="D118" i="6" s="1"/>
  <c r="G97" i="6"/>
  <c r="J118" i="6"/>
  <c r="K97" i="6"/>
  <c r="F23" i="4"/>
  <c r="E88" i="4"/>
  <c r="D27" i="4"/>
  <c r="D21" i="4" s="1"/>
  <c r="F97" i="4"/>
  <c r="F104" i="4"/>
  <c r="J89" i="4"/>
  <c r="K88" i="4"/>
  <c r="F89" i="4"/>
  <c r="G88" i="4"/>
  <c r="J104" i="4"/>
  <c r="I24" i="4"/>
  <c r="D26" i="4"/>
  <c r="J23" i="4"/>
  <c r="J97" i="4"/>
  <c r="D73" i="3"/>
  <c r="D87" i="3" s="1"/>
  <c r="D74" i="3"/>
  <c r="D88" i="3" s="1"/>
  <c r="F105" i="7" l="1"/>
  <c r="G104" i="7"/>
  <c r="F104" i="7" s="1"/>
  <c r="G19" i="7"/>
  <c r="E104" i="7"/>
  <c r="E19" i="7"/>
  <c r="F114" i="7"/>
  <c r="G29" i="7"/>
  <c r="F29" i="7" s="1"/>
  <c r="D29" i="7" s="1"/>
  <c r="P8" i="7"/>
  <c r="L8" i="7"/>
  <c r="E95" i="7"/>
  <c r="E10" i="7"/>
  <c r="O8" i="7"/>
  <c r="F98" i="7"/>
  <c r="G12" i="7"/>
  <c r="F12" i="7" s="1"/>
  <c r="J115" i="7"/>
  <c r="K30" i="7"/>
  <c r="J30" i="7" s="1"/>
  <c r="F115" i="7"/>
  <c r="G30" i="7"/>
  <c r="F30" i="7" s="1"/>
  <c r="J107" i="7"/>
  <c r="K106" i="7"/>
  <c r="J106" i="7" s="1"/>
  <c r="K22" i="7"/>
  <c r="F107" i="7"/>
  <c r="G106" i="7"/>
  <c r="F106" i="7" s="1"/>
  <c r="G22" i="7"/>
  <c r="F102" i="7"/>
  <c r="G16" i="7"/>
  <c r="F16" i="7" s="1"/>
  <c r="D16" i="7" s="1"/>
  <c r="F100" i="7"/>
  <c r="G99" i="7"/>
  <c r="F99" i="7" s="1"/>
  <c r="G14" i="7"/>
  <c r="E99" i="7"/>
  <c r="E14" i="7"/>
  <c r="J113" i="7"/>
  <c r="K112" i="7"/>
  <c r="J112" i="7" s="1"/>
  <c r="K28" i="7"/>
  <c r="F113" i="7"/>
  <c r="G112" i="7"/>
  <c r="F112" i="7" s="1"/>
  <c r="G28" i="7"/>
  <c r="J97" i="7"/>
  <c r="K11" i="7"/>
  <c r="J11" i="7" s="1"/>
  <c r="F97" i="7"/>
  <c r="G11" i="7"/>
  <c r="F11" i="7" s="1"/>
  <c r="F111" i="7"/>
  <c r="G26" i="7"/>
  <c r="F26" i="7" s="1"/>
  <c r="J101" i="7"/>
  <c r="K15" i="7"/>
  <c r="J15" i="7" s="1"/>
  <c r="F101" i="7"/>
  <c r="G15" i="7"/>
  <c r="F15" i="7" s="1"/>
  <c r="E109" i="7"/>
  <c r="E25" i="7"/>
  <c r="F108" i="7"/>
  <c r="G23" i="7"/>
  <c r="F23" i="7" s="1"/>
  <c r="D23" i="7" s="1"/>
  <c r="J103" i="7"/>
  <c r="K17" i="7"/>
  <c r="J17" i="7" s="1"/>
  <c r="F103" i="7"/>
  <c r="G17" i="7"/>
  <c r="F17" i="7" s="1"/>
  <c r="J105" i="7"/>
  <c r="K104" i="7"/>
  <c r="J104" i="7" s="1"/>
  <c r="K19" i="7"/>
  <c r="J114" i="7"/>
  <c r="K29" i="7"/>
  <c r="J29" i="7" s="1"/>
  <c r="N8" i="7"/>
  <c r="H8" i="7"/>
  <c r="I8" i="7"/>
  <c r="J96" i="7"/>
  <c r="K95" i="7"/>
  <c r="K10" i="7"/>
  <c r="F96" i="7"/>
  <c r="G95" i="7"/>
  <c r="G10" i="7"/>
  <c r="J98" i="7"/>
  <c r="K12" i="7"/>
  <c r="J12" i="7" s="1"/>
  <c r="D12" i="7" s="1"/>
  <c r="D30" i="7"/>
  <c r="E106" i="7"/>
  <c r="E22" i="7"/>
  <c r="P94" i="7"/>
  <c r="P132" i="7" s="1"/>
  <c r="L94" i="7"/>
  <c r="L132" i="7" s="1"/>
  <c r="O94" i="7"/>
  <c r="O132" i="7" s="1"/>
  <c r="N94" i="7"/>
  <c r="N132" i="7" s="1"/>
  <c r="H94" i="7"/>
  <c r="H132" i="7" s="1"/>
  <c r="I94" i="7"/>
  <c r="I132" i="7" s="1"/>
  <c r="D11" i="7"/>
  <c r="J111" i="7"/>
  <c r="K26" i="7"/>
  <c r="J26" i="7" s="1"/>
  <c r="D26" i="7"/>
  <c r="D15" i="7"/>
  <c r="J110" i="7"/>
  <c r="K109" i="7"/>
  <c r="J109" i="7" s="1"/>
  <c r="K25" i="7"/>
  <c r="F110" i="7"/>
  <c r="G109" i="7"/>
  <c r="F109" i="7" s="1"/>
  <c r="G25" i="7"/>
  <c r="J108" i="7"/>
  <c r="K23" i="7"/>
  <c r="J23" i="7" s="1"/>
  <c r="D17" i="7"/>
  <c r="J102" i="7"/>
  <c r="K16" i="7"/>
  <c r="J16" i="7" s="1"/>
  <c r="J100" i="7"/>
  <c r="K99" i="7"/>
  <c r="J99" i="7" s="1"/>
  <c r="K14" i="7"/>
  <c r="E112" i="7"/>
  <c r="E28" i="7"/>
  <c r="L94" i="6"/>
  <c r="L132" i="6" s="1"/>
  <c r="M94" i="6"/>
  <c r="M132" i="6" s="1"/>
  <c r="F98" i="6"/>
  <c r="G12" i="6"/>
  <c r="F12" i="6" s="1"/>
  <c r="F114" i="6"/>
  <c r="G29" i="6"/>
  <c r="F29" i="6" s="1"/>
  <c r="D29" i="6" s="1"/>
  <c r="J102" i="6"/>
  <c r="K16" i="6"/>
  <c r="J16" i="6" s="1"/>
  <c r="F100" i="6"/>
  <c r="G99" i="6"/>
  <c r="F99" i="6" s="1"/>
  <c r="G14" i="6"/>
  <c r="J103" i="6"/>
  <c r="K17" i="6"/>
  <c r="J17" i="6" s="1"/>
  <c r="F103" i="6"/>
  <c r="G17" i="6"/>
  <c r="F17" i="6" s="1"/>
  <c r="J113" i="6"/>
  <c r="K112" i="6"/>
  <c r="J112" i="6" s="1"/>
  <c r="K28" i="6"/>
  <c r="F113" i="6"/>
  <c r="G112" i="6"/>
  <c r="F112" i="6" s="1"/>
  <c r="G28" i="6"/>
  <c r="J110" i="6"/>
  <c r="K109" i="6"/>
  <c r="J109" i="6" s="1"/>
  <c r="K25" i="6"/>
  <c r="F110" i="6"/>
  <c r="G109" i="6"/>
  <c r="F109" i="6" s="1"/>
  <c r="G25" i="6"/>
  <c r="E106" i="6"/>
  <c r="E22" i="6"/>
  <c r="J115" i="6"/>
  <c r="K30" i="6"/>
  <c r="J30" i="6" s="1"/>
  <c r="F115" i="6"/>
  <c r="G30" i="6"/>
  <c r="F30" i="6" s="1"/>
  <c r="F111" i="6"/>
  <c r="G26" i="6"/>
  <c r="F26" i="6" s="1"/>
  <c r="N8" i="6"/>
  <c r="H8" i="6"/>
  <c r="I8" i="6"/>
  <c r="O8" i="6"/>
  <c r="F96" i="6"/>
  <c r="G95" i="6"/>
  <c r="G10" i="6"/>
  <c r="J101" i="6"/>
  <c r="K15" i="6"/>
  <c r="J15" i="6" s="1"/>
  <c r="F101" i="6"/>
  <c r="G15" i="6"/>
  <c r="F15" i="6" s="1"/>
  <c r="J105" i="6"/>
  <c r="K104" i="6"/>
  <c r="J104" i="6" s="1"/>
  <c r="K19" i="6"/>
  <c r="J97" i="6"/>
  <c r="K11" i="6"/>
  <c r="J11" i="6" s="1"/>
  <c r="F97" i="6"/>
  <c r="G11" i="6"/>
  <c r="F11" i="6" s="1"/>
  <c r="D11" i="6" s="1"/>
  <c r="J98" i="6"/>
  <c r="K12" i="6"/>
  <c r="J12" i="6" s="1"/>
  <c r="D12" i="6" s="1"/>
  <c r="J114" i="6"/>
  <c r="K29" i="6"/>
  <c r="J29" i="6" s="1"/>
  <c r="F102" i="6"/>
  <c r="G16" i="6"/>
  <c r="F16" i="6" s="1"/>
  <c r="D16" i="6" s="1"/>
  <c r="J100" i="6"/>
  <c r="K99" i="6"/>
  <c r="J99" i="6" s="1"/>
  <c r="K14" i="6"/>
  <c r="E99" i="6"/>
  <c r="E14" i="6"/>
  <c r="J108" i="6"/>
  <c r="K23" i="6"/>
  <c r="J23" i="6" s="1"/>
  <c r="F108" i="6"/>
  <c r="G23" i="6"/>
  <c r="F23" i="6" s="1"/>
  <c r="D23" i="6" s="1"/>
  <c r="D17" i="6"/>
  <c r="E112" i="6"/>
  <c r="E28" i="6"/>
  <c r="E109" i="6"/>
  <c r="E25" i="6"/>
  <c r="J107" i="6"/>
  <c r="K106" i="6"/>
  <c r="J106" i="6" s="1"/>
  <c r="K22" i="6"/>
  <c r="F107" i="6"/>
  <c r="G106" i="6"/>
  <c r="F106" i="6" s="1"/>
  <c r="G22" i="6"/>
  <c r="D30" i="6"/>
  <c r="J111" i="6"/>
  <c r="K26" i="6"/>
  <c r="J26" i="6" s="1"/>
  <c r="D26" i="6"/>
  <c r="P8" i="6"/>
  <c r="L8" i="6"/>
  <c r="M8" i="6"/>
  <c r="E95" i="6"/>
  <c r="E94" i="6" s="1"/>
  <c r="E132" i="6" s="1"/>
  <c r="E10" i="6"/>
  <c r="J96" i="6"/>
  <c r="K95" i="6"/>
  <c r="K10" i="6"/>
  <c r="D15" i="6"/>
  <c r="F105" i="6"/>
  <c r="G104" i="6"/>
  <c r="F104" i="6" s="1"/>
  <c r="G19" i="6"/>
  <c r="E104" i="6"/>
  <c r="E19" i="6"/>
  <c r="N94" i="6"/>
  <c r="N132" i="6" s="1"/>
  <c r="H94" i="6"/>
  <c r="H132" i="6" s="1"/>
  <c r="I94" i="6"/>
  <c r="I132" i="6" s="1"/>
  <c r="O94" i="6"/>
  <c r="O132" i="6" s="1"/>
  <c r="J54" i="6"/>
  <c r="F88" i="4"/>
  <c r="G24" i="4"/>
  <c r="D23" i="4"/>
  <c r="J88" i="4"/>
  <c r="K24" i="4"/>
  <c r="E24" i="4"/>
  <c r="F10" i="7" l="1"/>
  <c r="G9" i="7"/>
  <c r="J28" i="7"/>
  <c r="K27" i="7"/>
  <c r="J27" i="7" s="1"/>
  <c r="J22" i="7"/>
  <c r="K21" i="7"/>
  <c r="J21" i="7" s="1"/>
  <c r="E9" i="7"/>
  <c r="J25" i="7"/>
  <c r="K24" i="7"/>
  <c r="J24" i="7" s="1"/>
  <c r="E21" i="7"/>
  <c r="J95" i="7"/>
  <c r="J94" i="7" s="1"/>
  <c r="K94" i="7"/>
  <c r="K132" i="7" s="1"/>
  <c r="J132" i="7" s="1"/>
  <c r="E27" i="7"/>
  <c r="J14" i="7"/>
  <c r="K13" i="7"/>
  <c r="J13" i="7" s="1"/>
  <c r="F25" i="7"/>
  <c r="G24" i="7"/>
  <c r="F24" i="7" s="1"/>
  <c r="F95" i="7"/>
  <c r="F94" i="7" s="1"/>
  <c r="G94" i="7"/>
  <c r="G132" i="7" s="1"/>
  <c r="F132" i="7" s="1"/>
  <c r="J10" i="7"/>
  <c r="D10" i="7" s="1"/>
  <c r="K9" i="7"/>
  <c r="J19" i="7"/>
  <c r="K18" i="7"/>
  <c r="J18" i="7" s="1"/>
  <c r="D25" i="7"/>
  <c r="E24" i="7"/>
  <c r="D24" i="7" s="1"/>
  <c r="F28" i="7"/>
  <c r="D28" i="7" s="1"/>
  <c r="G27" i="7"/>
  <c r="F27" i="7" s="1"/>
  <c r="E13" i="7"/>
  <c r="F14" i="7"/>
  <c r="D14" i="7" s="1"/>
  <c r="G13" i="7"/>
  <c r="F13" i="7" s="1"/>
  <c r="F22" i="7"/>
  <c r="D22" i="7" s="1"/>
  <c r="G21" i="7"/>
  <c r="F21" i="7" s="1"/>
  <c r="E94" i="7"/>
  <c r="E132" i="7" s="1"/>
  <c r="E18" i="7"/>
  <c r="F19" i="7"/>
  <c r="D19" i="7" s="1"/>
  <c r="G18" i="7"/>
  <c r="F18" i="7" s="1"/>
  <c r="F19" i="6"/>
  <c r="G18" i="6"/>
  <c r="F18" i="6" s="1"/>
  <c r="J10" i="6"/>
  <c r="K9" i="6"/>
  <c r="F22" i="6"/>
  <c r="G21" i="6"/>
  <c r="F21" i="6" s="1"/>
  <c r="E24" i="6"/>
  <c r="E27" i="6"/>
  <c r="J19" i="6"/>
  <c r="K18" i="6"/>
  <c r="J18" i="6" s="1"/>
  <c r="F95" i="6"/>
  <c r="F94" i="6" s="1"/>
  <c r="G94" i="6"/>
  <c r="G132" i="6" s="1"/>
  <c r="F132" i="6" s="1"/>
  <c r="D132" i="6" s="1"/>
  <c r="E21" i="6"/>
  <c r="F25" i="6"/>
  <c r="D25" i="6" s="1"/>
  <c r="G24" i="6"/>
  <c r="F24" i="6" s="1"/>
  <c r="F28" i="6"/>
  <c r="D28" i="6" s="1"/>
  <c r="G27" i="6"/>
  <c r="F27" i="6" s="1"/>
  <c r="D19" i="6"/>
  <c r="E18" i="6"/>
  <c r="D18" i="6" s="1"/>
  <c r="J95" i="6"/>
  <c r="J94" i="6" s="1"/>
  <c r="K94" i="6"/>
  <c r="K132" i="6" s="1"/>
  <c r="J132" i="6" s="1"/>
  <c r="E9" i="6"/>
  <c r="J22" i="6"/>
  <c r="D22" i="6" s="1"/>
  <c r="K21" i="6"/>
  <c r="J21" i="6" s="1"/>
  <c r="E13" i="6"/>
  <c r="J14" i="6"/>
  <c r="K13" i="6"/>
  <c r="J13" i="6" s="1"/>
  <c r="F10" i="6"/>
  <c r="D10" i="6" s="1"/>
  <c r="G9" i="6"/>
  <c r="J25" i="6"/>
  <c r="K24" i="6"/>
  <c r="J24" i="6" s="1"/>
  <c r="J28" i="6"/>
  <c r="K27" i="6"/>
  <c r="J27" i="6" s="1"/>
  <c r="F14" i="6"/>
  <c r="D14" i="6" s="1"/>
  <c r="G13" i="6"/>
  <c r="F13" i="6" s="1"/>
  <c r="F24" i="4"/>
  <c r="J24" i="4"/>
  <c r="D13" i="7" l="1"/>
  <c r="J9" i="7"/>
  <c r="J8" i="7" s="1"/>
  <c r="K8" i="7"/>
  <c r="D27" i="7"/>
  <c r="D21" i="7"/>
  <c r="E8" i="7"/>
  <c r="F9" i="7"/>
  <c r="F8" i="7" s="1"/>
  <c r="G8" i="7"/>
  <c r="D18" i="7"/>
  <c r="D132" i="7"/>
  <c r="J9" i="6"/>
  <c r="J8" i="6" s="1"/>
  <c r="K8" i="6"/>
  <c r="F9" i="6"/>
  <c r="F8" i="6" s="1"/>
  <c r="G8" i="6"/>
  <c r="D13" i="6"/>
  <c r="D9" i="6"/>
  <c r="E8" i="6"/>
  <c r="D21" i="6"/>
  <c r="D27" i="6"/>
  <c r="D24" i="6"/>
  <c r="D24" i="4"/>
  <c r="D9" i="7" l="1"/>
  <c r="D8" i="7" s="1"/>
  <c r="D8" i="6"/>
  <c r="I235" i="4"/>
  <c r="G235" i="4"/>
  <c r="K235" i="4"/>
  <c r="N235" i="4"/>
  <c r="P235" i="4"/>
  <c r="M235" i="4"/>
  <c r="E235" i="4"/>
  <c r="H235" i="4"/>
  <c r="L235" i="4"/>
  <c r="O235" i="4"/>
  <c r="O224" i="4" l="1"/>
  <c r="O222" i="4"/>
  <c r="O219" i="4"/>
  <c r="O217" i="4"/>
  <c r="O215" i="4"/>
  <c r="O213" i="4"/>
  <c r="O233" i="4"/>
  <c r="O231" i="4"/>
  <c r="O229" i="4"/>
  <c r="O227" i="4"/>
  <c r="O225" i="4"/>
  <c r="O196" i="4"/>
  <c r="O16" i="4" s="1"/>
  <c r="O194" i="4"/>
  <c r="O188" i="4"/>
  <c r="O186" i="4"/>
  <c r="O185" i="4" s="1"/>
  <c r="O209" i="4"/>
  <c r="O208" i="4" s="1"/>
  <c r="O207" i="4"/>
  <c r="O205" i="4"/>
  <c r="O204" i="4" s="1"/>
  <c r="O203" i="4"/>
  <c r="O201" i="4"/>
  <c r="O212" i="4"/>
  <c r="O214" i="4"/>
  <c r="O218" i="4"/>
  <c r="O189" i="4"/>
  <c r="O197" i="4"/>
  <c r="O202" i="4"/>
  <c r="O210" i="4"/>
  <c r="O221" i="4"/>
  <c r="O226" i="4"/>
  <c r="O232" i="4"/>
  <c r="O191" i="4"/>
  <c r="O190" i="4" s="1"/>
  <c r="O216" i="4"/>
  <c r="O220" i="4"/>
  <c r="O193" i="4"/>
  <c r="O195" i="4"/>
  <c r="O200" i="4"/>
  <c r="O206" i="4"/>
  <c r="O223" i="4"/>
  <c r="O230" i="4"/>
  <c r="H225" i="4"/>
  <c r="H191" i="4"/>
  <c r="H190" i="4" s="1"/>
  <c r="H214" i="4"/>
  <c r="H218" i="4"/>
  <c r="H189" i="4"/>
  <c r="H193" i="4"/>
  <c r="H197" i="4"/>
  <c r="H186" i="4"/>
  <c r="H185" i="4" s="1"/>
  <c r="H194" i="4"/>
  <c r="H202" i="4"/>
  <c r="H210" i="4"/>
  <c r="H203" i="4"/>
  <c r="H207" i="4"/>
  <c r="H213" i="4"/>
  <c r="H217" i="4"/>
  <c r="H221" i="4"/>
  <c r="H226" i="4"/>
  <c r="H232" i="4"/>
  <c r="H224" i="4"/>
  <c r="H229" i="4"/>
  <c r="H233" i="4"/>
  <c r="H212" i="4"/>
  <c r="H216" i="4"/>
  <c r="H220" i="4"/>
  <c r="H195" i="4"/>
  <c r="H188" i="4"/>
  <c r="H196" i="4"/>
  <c r="H16" i="4" s="1"/>
  <c r="H200" i="4"/>
  <c r="H206" i="4"/>
  <c r="H201" i="4"/>
  <c r="H205" i="4"/>
  <c r="H204" i="4" s="1"/>
  <c r="H209" i="4"/>
  <c r="H215" i="4"/>
  <c r="H219" i="4"/>
  <c r="H223" i="4"/>
  <c r="H230" i="4"/>
  <c r="H222" i="4"/>
  <c r="H227" i="4"/>
  <c r="H231" i="4"/>
  <c r="M233" i="4"/>
  <c r="M231" i="4"/>
  <c r="M229" i="4"/>
  <c r="M227" i="4"/>
  <c r="M225" i="4"/>
  <c r="M224" i="4"/>
  <c r="M222" i="4"/>
  <c r="M209" i="4"/>
  <c r="M207" i="4"/>
  <c r="M205" i="4"/>
  <c r="M204" i="4" s="1"/>
  <c r="M203" i="4"/>
  <c r="M201" i="4"/>
  <c r="M219" i="4"/>
  <c r="M217" i="4"/>
  <c r="M215" i="4"/>
  <c r="M213" i="4"/>
  <c r="M196" i="4"/>
  <c r="M16" i="4" s="1"/>
  <c r="M194" i="4"/>
  <c r="M188" i="4"/>
  <c r="M186" i="4"/>
  <c r="M185" i="4" s="1"/>
  <c r="M191" i="4"/>
  <c r="M190" i="4" s="1"/>
  <c r="M216" i="4"/>
  <c r="M220" i="4"/>
  <c r="M193" i="4"/>
  <c r="M195" i="4"/>
  <c r="M200" i="4"/>
  <c r="M206" i="4"/>
  <c r="M223" i="4"/>
  <c r="M230" i="4"/>
  <c r="M212" i="4"/>
  <c r="M214" i="4"/>
  <c r="M218" i="4"/>
  <c r="M189" i="4"/>
  <c r="M197" i="4"/>
  <c r="M202" i="4"/>
  <c r="M210" i="4"/>
  <c r="M221" i="4"/>
  <c r="M226" i="4"/>
  <c r="M232" i="4"/>
  <c r="N225" i="4"/>
  <c r="N223" i="4"/>
  <c r="N221" i="4"/>
  <c r="N232" i="4"/>
  <c r="N230" i="4"/>
  <c r="N226" i="4"/>
  <c r="N210" i="4"/>
  <c r="N206" i="4"/>
  <c r="N202" i="4"/>
  <c r="N200" i="4"/>
  <c r="N197" i="4"/>
  <c r="N195" i="4"/>
  <c r="N193" i="4"/>
  <c r="N189" i="4"/>
  <c r="N191" i="4"/>
  <c r="N190" i="4" s="1"/>
  <c r="N214" i="4"/>
  <c r="N218" i="4"/>
  <c r="N186" i="4"/>
  <c r="N185" i="4" s="1"/>
  <c r="N194" i="4"/>
  <c r="N203" i="4"/>
  <c r="N207" i="4"/>
  <c r="N213" i="4"/>
  <c r="N217" i="4"/>
  <c r="N224" i="4"/>
  <c r="N229" i="4"/>
  <c r="N233" i="4"/>
  <c r="N212" i="4"/>
  <c r="N216" i="4"/>
  <c r="N220" i="4"/>
  <c r="N188" i="4"/>
  <c r="N187" i="4" s="1"/>
  <c r="N196" i="4"/>
  <c r="N16" i="4" s="1"/>
  <c r="N201" i="4"/>
  <c r="N205" i="4"/>
  <c r="N204" i="4" s="1"/>
  <c r="N209" i="4"/>
  <c r="N215" i="4"/>
  <c r="N219" i="4"/>
  <c r="N222" i="4"/>
  <c r="N227" i="4"/>
  <c r="N231" i="4"/>
  <c r="F235" i="4"/>
  <c r="G224" i="4"/>
  <c r="G222" i="4"/>
  <c r="G221" i="4"/>
  <c r="F221" i="4" s="1"/>
  <c r="G219" i="4"/>
  <c r="G217" i="4"/>
  <c r="G215" i="4"/>
  <c r="G213" i="4"/>
  <c r="G233" i="4"/>
  <c r="G231" i="4"/>
  <c r="G229" i="4"/>
  <c r="G227" i="4"/>
  <c r="G225" i="4"/>
  <c r="G209" i="4"/>
  <c r="G207" i="4"/>
  <c r="G205" i="4"/>
  <c r="G203" i="4"/>
  <c r="G201" i="4"/>
  <c r="G196" i="4"/>
  <c r="G194" i="4"/>
  <c r="G188" i="4"/>
  <c r="G186" i="4"/>
  <c r="G200" i="4"/>
  <c r="G212" i="4"/>
  <c r="G214" i="4"/>
  <c r="G218" i="4"/>
  <c r="G189" i="4"/>
  <c r="G197" i="4"/>
  <c r="G202" i="4"/>
  <c r="G210" i="4"/>
  <c r="G226" i="4"/>
  <c r="G232" i="4"/>
  <c r="F232" i="4" s="1"/>
  <c r="G191" i="4"/>
  <c r="G216" i="4"/>
  <c r="G220" i="4"/>
  <c r="G193" i="4"/>
  <c r="G195" i="4"/>
  <c r="G206" i="4"/>
  <c r="F206" i="4" s="1"/>
  <c r="G223" i="4"/>
  <c r="G230" i="4"/>
  <c r="F230" i="4" s="1"/>
  <c r="L225" i="4"/>
  <c r="L220" i="4"/>
  <c r="L218" i="4"/>
  <c r="L216" i="4"/>
  <c r="L214" i="4"/>
  <c r="L212" i="4"/>
  <c r="L195" i="4"/>
  <c r="L188" i="4"/>
  <c r="L187" i="4" s="1"/>
  <c r="L196" i="4"/>
  <c r="L16" i="4" s="1"/>
  <c r="L200" i="4"/>
  <c r="L206" i="4"/>
  <c r="L201" i="4"/>
  <c r="L205" i="4"/>
  <c r="L209" i="4"/>
  <c r="L208" i="4" s="1"/>
  <c r="L215" i="4"/>
  <c r="L219" i="4"/>
  <c r="L223" i="4"/>
  <c r="L230" i="4"/>
  <c r="L222" i="4"/>
  <c r="L227" i="4"/>
  <c r="L231" i="4"/>
  <c r="L191" i="4"/>
  <c r="L190" i="4" s="1"/>
  <c r="L189" i="4"/>
  <c r="L193" i="4"/>
  <c r="L197" i="4"/>
  <c r="L186" i="4"/>
  <c r="L185" i="4" s="1"/>
  <c r="L194" i="4"/>
  <c r="L202" i="4"/>
  <c r="L210" i="4"/>
  <c r="L203" i="4"/>
  <c r="L207" i="4"/>
  <c r="L213" i="4"/>
  <c r="L217" i="4"/>
  <c r="L221" i="4"/>
  <c r="L226" i="4"/>
  <c r="L232" i="4"/>
  <c r="L224" i="4"/>
  <c r="L229" i="4"/>
  <c r="L228" i="4" s="1"/>
  <c r="L233" i="4"/>
  <c r="E233" i="4"/>
  <c r="E231" i="4"/>
  <c r="E229" i="4"/>
  <c r="E227" i="4"/>
  <c r="E225" i="4"/>
  <c r="E224" i="4"/>
  <c r="E222" i="4"/>
  <c r="E209" i="4"/>
  <c r="E208" i="4" s="1"/>
  <c r="E207" i="4"/>
  <c r="E205" i="4"/>
  <c r="E203" i="4"/>
  <c r="E201" i="4"/>
  <c r="E221" i="4"/>
  <c r="E219" i="4"/>
  <c r="E217" i="4"/>
  <c r="E215" i="4"/>
  <c r="E213" i="4"/>
  <c r="E200" i="4"/>
  <c r="E196" i="4"/>
  <c r="E16" i="4" s="1"/>
  <c r="E194" i="4"/>
  <c r="E188" i="4"/>
  <c r="E186" i="4"/>
  <c r="E185" i="4" s="1"/>
  <c r="E191" i="4"/>
  <c r="E190" i="4" s="1"/>
  <c r="E216" i="4"/>
  <c r="E220" i="4"/>
  <c r="E193" i="4"/>
  <c r="E195" i="4"/>
  <c r="E206" i="4"/>
  <c r="E223" i="4"/>
  <c r="E230" i="4"/>
  <c r="E212" i="4"/>
  <c r="E214" i="4"/>
  <c r="E218" i="4"/>
  <c r="E189" i="4"/>
  <c r="E197" i="4"/>
  <c r="E202" i="4"/>
  <c r="E210" i="4"/>
  <c r="E226" i="4"/>
  <c r="E232" i="4"/>
  <c r="P225" i="4"/>
  <c r="P191" i="4"/>
  <c r="P190" i="4" s="1"/>
  <c r="P188" i="4"/>
  <c r="P187" i="4" s="1"/>
  <c r="P196" i="4"/>
  <c r="P16" i="4" s="1"/>
  <c r="P212" i="4"/>
  <c r="P216" i="4"/>
  <c r="P220" i="4"/>
  <c r="P189" i="4"/>
  <c r="P193" i="4"/>
  <c r="P197" i="4"/>
  <c r="P203" i="4"/>
  <c r="P207" i="4"/>
  <c r="P222" i="4"/>
  <c r="P202" i="4"/>
  <c r="P210" i="4"/>
  <c r="P215" i="4"/>
  <c r="P219" i="4"/>
  <c r="P229" i="4"/>
  <c r="P233" i="4"/>
  <c r="P221" i="4"/>
  <c r="P226" i="4"/>
  <c r="P232" i="4"/>
  <c r="P186" i="4"/>
  <c r="P185" i="4" s="1"/>
  <c r="P194" i="4"/>
  <c r="P214" i="4"/>
  <c r="P218" i="4"/>
  <c r="P195" i="4"/>
  <c r="P201" i="4"/>
  <c r="P205" i="4"/>
  <c r="P209" i="4"/>
  <c r="P224" i="4"/>
  <c r="P200" i="4"/>
  <c r="P206" i="4"/>
  <c r="P213" i="4"/>
  <c r="P217" i="4"/>
  <c r="P227" i="4"/>
  <c r="P231" i="4"/>
  <c r="P223" i="4"/>
  <c r="P230" i="4"/>
  <c r="K233" i="4"/>
  <c r="J233" i="4" s="1"/>
  <c r="K231" i="4"/>
  <c r="J231" i="4" s="1"/>
  <c r="K229" i="4"/>
  <c r="K227" i="4"/>
  <c r="J227" i="4" s="1"/>
  <c r="K225" i="4"/>
  <c r="J225" i="4" s="1"/>
  <c r="K219" i="4"/>
  <c r="J219" i="4" s="1"/>
  <c r="K217" i="4"/>
  <c r="K215" i="4"/>
  <c r="J215" i="4" s="1"/>
  <c r="K213" i="4"/>
  <c r="J235" i="4"/>
  <c r="D235" i="4" s="1"/>
  <c r="K209" i="4"/>
  <c r="K207" i="4"/>
  <c r="J207" i="4" s="1"/>
  <c r="K205" i="4"/>
  <c r="K203" i="4"/>
  <c r="J203" i="4" s="1"/>
  <c r="K201" i="4"/>
  <c r="K224" i="4"/>
  <c r="J224" i="4" s="1"/>
  <c r="K222" i="4"/>
  <c r="J222" i="4" s="1"/>
  <c r="K196" i="4"/>
  <c r="K194" i="4"/>
  <c r="K188" i="4"/>
  <c r="K186" i="4"/>
  <c r="K212" i="4"/>
  <c r="K214" i="4"/>
  <c r="J214" i="4" s="1"/>
  <c r="K218" i="4"/>
  <c r="J218" i="4" s="1"/>
  <c r="K189" i="4"/>
  <c r="J189" i="4" s="1"/>
  <c r="K197" i="4"/>
  <c r="J197" i="4" s="1"/>
  <c r="K202" i="4"/>
  <c r="K210" i="4"/>
  <c r="J210" i="4" s="1"/>
  <c r="K221" i="4"/>
  <c r="K226" i="4"/>
  <c r="J226" i="4" s="1"/>
  <c r="K232" i="4"/>
  <c r="K191" i="4"/>
  <c r="K216" i="4"/>
  <c r="K220" i="4"/>
  <c r="J220" i="4" s="1"/>
  <c r="K193" i="4"/>
  <c r="K195" i="4"/>
  <c r="J195" i="4" s="1"/>
  <c r="K200" i="4"/>
  <c r="K206" i="4"/>
  <c r="J206" i="4" s="1"/>
  <c r="K223" i="4"/>
  <c r="K230" i="4"/>
  <c r="J230" i="4" s="1"/>
  <c r="I233" i="4"/>
  <c r="I231" i="4"/>
  <c r="I229" i="4"/>
  <c r="I227" i="4"/>
  <c r="I225" i="4"/>
  <c r="I224" i="4"/>
  <c r="I222" i="4"/>
  <c r="I209" i="4"/>
  <c r="I207" i="4"/>
  <c r="I205" i="4"/>
  <c r="I204" i="4" s="1"/>
  <c r="I203" i="4"/>
  <c r="I201" i="4"/>
  <c r="I196" i="4"/>
  <c r="I16" i="4" s="1"/>
  <c r="I194" i="4"/>
  <c r="I188" i="4"/>
  <c r="I186" i="4"/>
  <c r="I185" i="4" s="1"/>
  <c r="I219" i="4"/>
  <c r="I217" i="4"/>
  <c r="I215" i="4"/>
  <c r="I213" i="4"/>
  <c r="I191" i="4"/>
  <c r="I190" i="4" s="1"/>
  <c r="I216" i="4"/>
  <c r="I220" i="4"/>
  <c r="I193" i="4"/>
  <c r="I195" i="4"/>
  <c r="I200" i="4"/>
  <c r="I206" i="4"/>
  <c r="I223" i="4"/>
  <c r="I230" i="4"/>
  <c r="I212" i="4"/>
  <c r="I214" i="4"/>
  <c r="I218" i="4"/>
  <c r="I189" i="4"/>
  <c r="I197" i="4"/>
  <c r="I202" i="4"/>
  <c r="I210" i="4"/>
  <c r="I221" i="4"/>
  <c r="I226" i="4"/>
  <c r="I232" i="4"/>
  <c r="I211" i="4" l="1"/>
  <c r="I199" i="4"/>
  <c r="I18" i="4" s="1"/>
  <c r="I19" i="4"/>
  <c r="I192" i="4"/>
  <c r="I14" i="4" s="1"/>
  <c r="I15" i="4"/>
  <c r="I11" i="4"/>
  <c r="I17" i="4"/>
  <c r="I20" i="4"/>
  <c r="I208" i="4"/>
  <c r="J191" i="4"/>
  <c r="K190" i="4"/>
  <c r="J190" i="4" s="1"/>
  <c r="J212" i="4"/>
  <c r="K211" i="4"/>
  <c r="J188" i="4"/>
  <c r="K187" i="4"/>
  <c r="J187" i="4" s="1"/>
  <c r="J196" i="4"/>
  <c r="J16" i="4" s="1"/>
  <c r="K16" i="4"/>
  <c r="P204" i="4"/>
  <c r="P11" i="4"/>
  <c r="P192" i="4"/>
  <c r="P14" i="4" s="1"/>
  <c r="P15" i="4"/>
  <c r="P211" i="4"/>
  <c r="E192" i="4"/>
  <c r="E14" i="4" s="1"/>
  <c r="E15" i="4"/>
  <c r="E11" i="4"/>
  <c r="E20" i="4"/>
  <c r="E17" i="4"/>
  <c r="E199" i="4"/>
  <c r="E18" i="4" s="1"/>
  <c r="E19" i="4"/>
  <c r="E204" i="4"/>
  <c r="L11" i="4"/>
  <c r="L192" i="4"/>
  <c r="L14" i="4" s="1"/>
  <c r="L15" i="4"/>
  <c r="L199" i="4"/>
  <c r="L18" i="4" s="1"/>
  <c r="L19" i="4"/>
  <c r="L211" i="4"/>
  <c r="F193" i="4"/>
  <c r="F15" i="4" s="1"/>
  <c r="G192" i="4"/>
  <c r="G15" i="4"/>
  <c r="F216" i="4"/>
  <c r="F210" i="4"/>
  <c r="F197" i="4"/>
  <c r="F218" i="4"/>
  <c r="F212" i="4"/>
  <c r="G211" i="4"/>
  <c r="F186" i="4"/>
  <c r="F185" i="4" s="1"/>
  <c r="G185" i="4"/>
  <c r="F194" i="4"/>
  <c r="G17" i="4"/>
  <c r="G20" i="4"/>
  <c r="F201" i="4"/>
  <c r="F205" i="4"/>
  <c r="G204" i="4"/>
  <c r="F204" i="4" s="1"/>
  <c r="F209" i="4"/>
  <c r="G208" i="4"/>
  <c r="F227" i="4"/>
  <c r="F231" i="4"/>
  <c r="F213" i="4"/>
  <c r="F217" i="4"/>
  <c r="F224" i="4"/>
  <c r="N211" i="4"/>
  <c r="N228" i="4"/>
  <c r="N17" i="4"/>
  <c r="N20" i="4"/>
  <c r="N192" i="4"/>
  <c r="N14" i="4" s="1"/>
  <c r="N15" i="4"/>
  <c r="M211" i="4"/>
  <c r="M199" i="4"/>
  <c r="M18" i="4" s="1"/>
  <c r="M19" i="4"/>
  <c r="M192" i="4"/>
  <c r="M14" i="4" s="1"/>
  <c r="M15" i="4"/>
  <c r="M11" i="4"/>
  <c r="M20" i="4"/>
  <c r="M17" i="4"/>
  <c r="M208" i="4"/>
  <c r="M184" i="4" s="1"/>
  <c r="H17" i="4"/>
  <c r="H20" i="4"/>
  <c r="O199" i="4"/>
  <c r="O18" i="4" s="1"/>
  <c r="O19" i="4"/>
  <c r="O192" i="4"/>
  <c r="O14" i="4" s="1"/>
  <c r="O15" i="4"/>
  <c r="O187" i="4"/>
  <c r="I187" i="4"/>
  <c r="I184" i="4" s="1"/>
  <c r="I228" i="4"/>
  <c r="J223" i="4"/>
  <c r="K199" i="4"/>
  <c r="J200" i="4"/>
  <c r="J19" i="4" s="1"/>
  <c r="K19" i="4"/>
  <c r="J193" i="4"/>
  <c r="J15" i="4" s="1"/>
  <c r="K192" i="4"/>
  <c r="K15" i="4"/>
  <c r="J216" i="4"/>
  <c r="J232" i="4"/>
  <c r="J221" i="4"/>
  <c r="J202" i="4"/>
  <c r="J186" i="4"/>
  <c r="J185" i="4" s="1"/>
  <c r="K185" i="4"/>
  <c r="J194" i="4"/>
  <c r="K17" i="4"/>
  <c r="K20" i="4"/>
  <c r="J201" i="4"/>
  <c r="J205" i="4"/>
  <c r="K204" i="4"/>
  <c r="J209" i="4"/>
  <c r="K208" i="4"/>
  <c r="J208" i="4" s="1"/>
  <c r="J213" i="4"/>
  <c r="J217" i="4"/>
  <c r="J229" i="4"/>
  <c r="K228" i="4"/>
  <c r="P199" i="4"/>
  <c r="P18" i="4" s="1"/>
  <c r="P19" i="4"/>
  <c r="P208" i="4"/>
  <c r="P20" i="4"/>
  <c r="P17" i="4"/>
  <c r="P228" i="4"/>
  <c r="E211" i="4"/>
  <c r="E187" i="4"/>
  <c r="E184" i="4" s="1"/>
  <c r="E228" i="4"/>
  <c r="L20" i="4"/>
  <c r="L17" i="4"/>
  <c r="L204" i="4"/>
  <c r="F223" i="4"/>
  <c r="F195" i="4"/>
  <c r="F220" i="4"/>
  <c r="F191" i="4"/>
  <c r="G190" i="4"/>
  <c r="F190" i="4" s="1"/>
  <c r="F226" i="4"/>
  <c r="F202" i="4"/>
  <c r="F189" i="4"/>
  <c r="F214" i="4"/>
  <c r="F200" i="4"/>
  <c r="F19" i="4" s="1"/>
  <c r="G199" i="4"/>
  <c r="G19" i="4"/>
  <c r="F188" i="4"/>
  <c r="G187" i="4"/>
  <c r="F196" i="4"/>
  <c r="F16" i="4" s="1"/>
  <c r="G16" i="4"/>
  <c r="F203" i="4"/>
  <c r="F207" i="4"/>
  <c r="F225" i="4"/>
  <c r="F229" i="4"/>
  <c r="G228" i="4"/>
  <c r="F233" i="4"/>
  <c r="F215" i="4"/>
  <c r="F219" i="4"/>
  <c r="F222" i="4"/>
  <c r="N208" i="4"/>
  <c r="N11" i="4"/>
  <c r="N199" i="4"/>
  <c r="N18" i="4" s="1"/>
  <c r="N19" i="4"/>
  <c r="M187" i="4"/>
  <c r="M228" i="4"/>
  <c r="H208" i="4"/>
  <c r="H199" i="4"/>
  <c r="H18" i="4" s="1"/>
  <c r="H19" i="4"/>
  <c r="H187" i="4"/>
  <c r="H184" i="4" s="1"/>
  <c r="H211" i="4"/>
  <c r="H228" i="4"/>
  <c r="H11" i="4"/>
  <c r="H192" i="4"/>
  <c r="H14" i="4" s="1"/>
  <c r="H15" i="4"/>
  <c r="O211" i="4"/>
  <c r="O11" i="4"/>
  <c r="O17" i="4"/>
  <c r="O20" i="4"/>
  <c r="O228" i="4"/>
  <c r="O184" i="4" s="1"/>
  <c r="O25" i="4" l="1"/>
  <c r="O22" i="4" s="1"/>
  <c r="O21" i="4"/>
  <c r="H25" i="4"/>
  <c r="H22" i="4" s="1"/>
  <c r="H21" i="4"/>
  <c r="E25" i="4"/>
  <c r="E21" i="4"/>
  <c r="I25" i="4"/>
  <c r="I22" i="4" s="1"/>
  <c r="I21" i="4"/>
  <c r="M25" i="4"/>
  <c r="M22" i="4" s="1"/>
  <c r="M21" i="4"/>
  <c r="J228" i="4"/>
  <c r="J204" i="4"/>
  <c r="K184" i="4"/>
  <c r="K11" i="4"/>
  <c r="F17" i="4"/>
  <c r="F20" i="4"/>
  <c r="F11" i="4"/>
  <c r="F192" i="4"/>
  <c r="F14" i="4" s="1"/>
  <c r="G14" i="4"/>
  <c r="L184" i="4"/>
  <c r="P184" i="4"/>
  <c r="J211" i="4"/>
  <c r="N184" i="4"/>
  <c r="F228" i="4"/>
  <c r="F187" i="4"/>
  <c r="F184" i="4" s="1"/>
  <c r="F21" i="4" s="1"/>
  <c r="F199" i="4"/>
  <c r="F18" i="4" s="1"/>
  <c r="G18" i="4"/>
  <c r="J20" i="4"/>
  <c r="J17" i="4"/>
  <c r="J11" i="4"/>
  <c r="J192" i="4"/>
  <c r="J14" i="4" s="1"/>
  <c r="K14" i="4"/>
  <c r="J199" i="4"/>
  <c r="J18" i="4" s="1"/>
  <c r="K18" i="4"/>
  <c r="F208" i="4"/>
  <c r="G184" i="4"/>
  <c r="G11" i="4"/>
  <c r="F211" i="4"/>
  <c r="G25" i="4" l="1"/>
  <c r="G21" i="4"/>
  <c r="N25" i="4"/>
  <c r="N22" i="4" s="1"/>
  <c r="N21" i="4"/>
  <c r="P25" i="4"/>
  <c r="P22" i="4" s="1"/>
  <c r="P21" i="4"/>
  <c r="J184" i="4"/>
  <c r="J21" i="4" s="1"/>
  <c r="L25" i="4"/>
  <c r="L22" i="4" s="1"/>
  <c r="L21" i="4"/>
  <c r="K25" i="4"/>
  <c r="K21" i="4"/>
  <c r="E22" i="4"/>
  <c r="J25" i="4" l="1"/>
  <c r="J22" i="4" s="1"/>
  <c r="K22" i="4"/>
  <c r="F25" i="4"/>
  <c r="G22" i="4"/>
  <c r="F22" i="4" l="1"/>
  <c r="D22" i="4" s="1"/>
  <c r="D25" i="4"/>
</calcChain>
</file>

<file path=xl/comments1.xml><?xml version="1.0" encoding="utf-8"?>
<comments xmlns="http://schemas.openxmlformats.org/spreadsheetml/2006/main">
  <authors>
    <author>.</author>
  </authors>
  <commentList>
    <comment ref="C54" authorId="0" shapeId="0">
      <text>
        <r>
          <rPr>
            <sz val="9"/>
            <color indexed="81"/>
            <rFont val="Tahoma"/>
            <family val="2"/>
            <charset val="186"/>
          </rPr>
          <t>Mokymo sąnaudos</t>
        </r>
      </text>
    </comment>
    <comment ref="C230" authorId="0" shapeId="0">
      <text>
        <r>
          <rPr>
            <sz val="9"/>
            <color indexed="81"/>
            <rFont val="Tahoma"/>
            <family val="2"/>
            <charset val="186"/>
          </rPr>
          <t>ne tik turto draudimas</t>
        </r>
      </text>
    </comment>
  </commentList>
</comments>
</file>

<file path=xl/comments2.xml><?xml version="1.0" encoding="utf-8"?>
<comments xmlns="http://schemas.openxmlformats.org/spreadsheetml/2006/main">
  <authors>
    <author>.</author>
  </authors>
  <commentList>
    <comment ref="C122" authorId="0" shapeId="0">
      <text>
        <r>
          <rPr>
            <sz val="9"/>
            <color indexed="81"/>
            <rFont val="Tahoma"/>
            <family val="2"/>
            <charset val="186"/>
          </rPr>
          <t xml:space="preserve">senoje formoje vamzdynams neskiriama
</t>
        </r>
      </text>
    </comment>
  </commentList>
</comments>
</file>

<file path=xl/sharedStrings.xml><?xml version="1.0" encoding="utf-8"?>
<sst xmlns="http://schemas.openxmlformats.org/spreadsheetml/2006/main" count="2487" uniqueCount="1251">
  <si>
    <t>Geriamojo vandens tiekimo ir nuotekų tvarkymo bei paviršinių nuotekų tvarkymo paslaugų įmonių apskaitos atskyrimo ir susijusių reikalavimų aprašo 1 priedas</t>
  </si>
  <si>
    <t xml:space="preserve">Ilgalaikio turto grupių ir nusidėvėjimo (amortizacijos) skaičiavimo laikotarpių sąrašas
</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</si>
  <si>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</si>
  <si>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</si>
  <si>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</si>
  <si>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</si>
  <si>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</si>
  <si>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</si>
  <si>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</si>
  <si>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</si>
  <si>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</si>
  <si>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</si>
  <si>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</si>
  <si>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</si>
  <si>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</si>
  <si>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</si>
  <si>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</si>
  <si>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</si>
  <si>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</si>
  <si>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</si>
  <si>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</si>
  <si>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</si>
  <si>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</si>
  <si>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r>
      <t>Kiti įrenginiai (</t>
    </r>
    <r>
      <rPr>
        <sz val="10"/>
        <color theme="1"/>
        <rFont val="Times New Roman"/>
        <family val="1"/>
        <charset val="186"/>
      </rPr>
      <t>siurblinių statiniai,</t>
    </r>
    <r>
      <rPr>
        <sz val="10"/>
        <color theme="1"/>
        <rFont val="Times New Roman"/>
        <family val="1"/>
      </rPr>
      <t xml:space="preserve"> vandentiekio įrenginiai, nusodintuvai, diukeriai, vandens rezervuarai, gelžbetoniniai metantankai, smėlio gaudytuvai, aerotankai, nusodintuvai, nuotekų valymo flotatoriai, dumblo aikštelės ir kt.)</t>
    </r>
  </si>
  <si>
    <t>II.3.</t>
  </si>
  <si>
    <t>MAŠINOS IR ĮRANGA</t>
  </si>
  <si>
    <t>II.3.1.</t>
  </si>
  <si>
    <r>
      <t>vandens siurbliai, nuotekų ir dumblo siurbliai virš 5 kW, kita įranga (</t>
    </r>
    <r>
      <rPr>
        <sz val="10"/>
        <color theme="1"/>
        <rFont val="Times New Roman"/>
        <family val="1"/>
        <charset val="186"/>
      </rPr>
      <t xml:space="preserve"> siurblių valdymo įranga</t>
    </r>
    <r>
      <rPr>
        <sz val="10"/>
        <color theme="1"/>
        <rFont val="Times New Roman"/>
        <family val="1"/>
      </rPr>
      <t xml:space="preserve">, </t>
    </r>
    <r>
      <rPr>
        <sz val="10"/>
        <color theme="1"/>
        <rFont val="Times New Roman"/>
        <family val="1"/>
        <charset val="186"/>
      </rPr>
      <t>elektrotechninė įranga</t>
    </r>
    <r>
      <rPr>
        <sz val="10"/>
        <color theme="1"/>
        <rFont val="Times New Roman"/>
        <family val="1"/>
      </rPr>
      <t xml:space="preserve">, stacionarios ir mobilios darbo bei </t>
    </r>
    <r>
      <rPr>
        <sz val="10"/>
        <color theme="1"/>
        <rFont val="Times New Roman"/>
        <family val="1"/>
        <charset val="186"/>
      </rPr>
      <t>hidrodinaminės mašino</t>
    </r>
    <r>
      <rPr>
        <sz val="10"/>
        <color theme="1"/>
        <rFont val="Times New Roman"/>
        <family val="1"/>
      </rPr>
      <t>s, staklės, sklendės, grotelės, grėbliai, grandikliai, filtrai, centrifugos)</t>
    </r>
  </si>
  <si>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</si>
  <si>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</si>
  <si>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</si>
  <si>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</si>
  <si>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</si>
  <si>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</si>
  <si>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</si>
  <si>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</si>
  <si>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</si>
  <si>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</si>
  <si>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</si>
  <si>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</si>
  <si>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</si>
  <si>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</si>
  <si>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Geriamojo vandens tiekimo ir nuotekų tvarkymo bei paviršinių nuotekų tvarkymo paslaugų įmonių apskaitos atskyrimo ir susijusių reikalavimų aprašo 2 priedas</t>
  </si>
  <si>
    <t>Ataskaitinio laikotarpio Ūkio subjekto suvestinė balanso ataskaita pagal finansinės apskaitos standartus (tūkst. Eur)</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</si>
  <si>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</si>
  <si>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</si>
  <si>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</si>
  <si>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</si>
  <si>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</si>
  <si>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</si>
  <si>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</si>
  <si>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</si>
  <si>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</si>
  <si>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</si>
  <si>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</si>
  <si>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</si>
  <si>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</si>
  <si>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</si>
  <si>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</si>
  <si>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</si>
  <si>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</si>
  <si>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</si>
  <si>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</si>
  <si>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</si>
  <si>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</si>
  <si>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</si>
  <si>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</si>
  <si>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</si>
  <si>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</si>
  <si>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</si>
  <si>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</si>
  <si>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</si>
  <si>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</si>
  <si>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</si>
  <si>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</si>
  <si>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</si>
  <si>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</si>
  <si>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</si>
  <si>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</si>
  <si>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</si>
  <si>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</si>
  <si>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</si>
  <si>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</si>
  <si>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</si>
  <si>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</si>
  <si>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</si>
  <si>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</si>
  <si>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Geriamojo vandens tiekimo ir nuotekų tvarkymo bei paviršinių nuotekų tvarkymo paslaugų įmonių apskaitos atskyrimo ir susijusių reikalavimų aprašo 3 priedas</t>
  </si>
  <si>
    <t>Ataskaitinio laikotarpio reguliuojamosios veiklos pelno (nuostolių) ataskaita (tūkst. Eur)</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</si>
  <si>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</si>
  <si>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</si>
  <si>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</si>
  <si>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</si>
  <si>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</si>
  <si>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</si>
  <si>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</si>
  <si>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</si>
  <si>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</si>
  <si>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</si>
  <si>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</si>
  <si>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</si>
  <si>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</si>
  <si>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</si>
  <si>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</si>
  <si>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</si>
  <si>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</si>
  <si>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</si>
  <si>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</si>
  <si>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</si>
  <si>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</si>
  <si>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</si>
  <si>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</si>
  <si>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</si>
  <si>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</si>
  <si>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</si>
  <si>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</si>
  <si>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</si>
  <si>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</si>
  <si>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</si>
  <si>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</si>
  <si>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</si>
  <si>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</si>
  <si>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</si>
  <si>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</si>
  <si>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</si>
  <si>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</si>
  <si>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</si>
  <si>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</si>
  <si>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</si>
  <si>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</si>
  <si>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</si>
  <si>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</si>
  <si>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</si>
  <si>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</si>
  <si>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</si>
  <si>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</si>
  <si>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</si>
  <si>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</si>
  <si>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</si>
  <si>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</si>
  <si>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</si>
  <si>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</si>
  <si>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</si>
  <si>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</si>
  <si>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</si>
  <si>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</si>
  <si>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</si>
  <si>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</si>
  <si>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</si>
  <si>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</si>
  <si>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</si>
  <si>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</si>
  <si>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</si>
  <si>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</si>
  <si>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</si>
  <si>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</si>
  <si>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</si>
  <si>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</si>
  <si>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</si>
  <si>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</si>
  <si>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</si>
  <si>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</si>
  <si>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</si>
  <si>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</si>
  <si>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</si>
  <si>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</si>
  <si>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</si>
  <si>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</si>
  <si>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</si>
  <si>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</si>
  <si>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</si>
  <si>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</si>
  <si>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</si>
  <si>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</si>
  <si>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</si>
  <si>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</si>
  <si>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</si>
  <si>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</si>
  <si>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</si>
  <si>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</si>
  <si>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</si>
  <si>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</si>
  <si>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</si>
  <si>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</si>
  <si>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</si>
  <si>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</si>
  <si>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</si>
  <si>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</si>
  <si>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</si>
  <si>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</si>
  <si>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</si>
  <si>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</si>
  <si>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</si>
  <si>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</si>
  <si>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</si>
  <si>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</si>
  <si>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</si>
  <si>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</si>
  <si>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</si>
  <si>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</si>
  <si>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</si>
  <si>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</si>
  <si>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</si>
  <si>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</si>
  <si>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</si>
  <si>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</si>
  <si>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</si>
  <si>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MOKESTĮ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</si>
  <si>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</si>
  <si>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</si>
  <si>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</si>
  <si>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</si>
  <si>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</si>
  <si>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</si>
  <si>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</si>
  <si>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</si>
  <si>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</si>
  <si>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</si>
  <si>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</si>
  <si>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</si>
  <si>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</si>
  <si>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</si>
  <si>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</si>
  <si>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</si>
  <si>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</si>
  <si>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</si>
  <si>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</si>
  <si>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</si>
  <si>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</si>
  <si>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</si>
  <si>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</si>
  <si>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</si>
  <si>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</si>
  <si>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</si>
  <si>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</si>
  <si>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</si>
  <si>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</si>
  <si>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</si>
  <si>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</si>
  <si>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</si>
  <si>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</si>
  <si>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</si>
  <si>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</si>
  <si>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</si>
  <si>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</si>
  <si>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VII.4.</t>
  </si>
  <si>
    <t>Apskaitos veiklos  pelningumas (nuostolingumas), %</t>
  </si>
  <si>
    <t>*Iškyrus nurašyto į sąnaudas ilgalaikio turto vertė, susidariusi dėl Aprašo 1 priede pakeistų nusidėvėjimo (amortizacijos) laikotarpių</t>
  </si>
  <si>
    <t>** Prieš pelno mokestį</t>
  </si>
  <si>
    <t>Geriamojo vandens tiekimo ir nuotekų tvarkymo bei paviršinių nuotekų tvarkymo paslaugų įmonių apskaitos atskyrimo ir susijusių reikalavimų aprašo 4 priedas</t>
  </si>
  <si>
    <t>Ataskaitinio laikotarpio reguliuojamos veiklos sąnaudų paskirstymo verslo vienetams ir paslaugoms ataskaita (tūkst. Eur)</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</si>
  <si>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</si>
  <si>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</si>
  <si>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</si>
  <si>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</si>
  <si>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</si>
  <si>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</si>
  <si>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</si>
  <si>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</si>
  <si>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</si>
  <si>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</si>
  <si>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</si>
  <si>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</si>
  <si>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</si>
  <si>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</si>
  <si>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</si>
  <si>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</si>
  <si>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</si>
  <si>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</si>
  <si>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</si>
  <si>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</si>
  <si>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</si>
  <si>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</si>
  <si>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</si>
  <si>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</si>
  <si>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</si>
  <si>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</si>
  <si>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</si>
  <si>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</si>
  <si>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</si>
  <si>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</si>
  <si>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</si>
  <si>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</si>
  <si>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</si>
  <si>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</si>
  <si>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</si>
  <si>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</si>
  <si>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</si>
  <si>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</si>
  <si>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</si>
  <si>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</si>
  <si>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</si>
  <si>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</si>
  <si>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</si>
  <si>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</si>
  <si>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</si>
  <si>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</si>
  <si>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</si>
  <si>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</si>
  <si>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</si>
  <si>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</si>
  <si>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</si>
  <si>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</si>
  <si>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</si>
  <si>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</si>
  <si>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</si>
  <si>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</si>
  <si>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</si>
  <si>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</si>
  <si>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</si>
  <si>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</si>
  <si>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</si>
  <si>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</si>
  <si>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</si>
  <si>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</si>
  <si>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</si>
  <si>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</si>
  <si>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</si>
  <si>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</si>
  <si>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</si>
  <si>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</si>
  <si>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</si>
  <si>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</si>
  <si>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</si>
  <si>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</si>
  <si>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</si>
  <si>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</si>
  <si>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</si>
  <si>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</si>
  <si>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</si>
  <si>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</si>
  <si>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</si>
  <si>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</si>
  <si>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</si>
  <si>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</si>
  <si>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</si>
  <si>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</si>
  <si>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</si>
  <si>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</si>
  <si>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</si>
  <si>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</si>
  <si>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</si>
  <si>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</si>
  <si>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</si>
  <si>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</si>
  <si>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</si>
  <si>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</si>
  <si>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</si>
  <si>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</si>
  <si>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</si>
  <si>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</si>
  <si>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</si>
  <si>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</si>
  <si>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</si>
  <si>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</si>
  <si>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</si>
  <si>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</si>
  <si>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</si>
  <si>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</si>
  <si>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</si>
  <si>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</si>
  <si>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</si>
  <si>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</si>
  <si>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</si>
  <si>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</si>
  <si>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</si>
  <si>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</si>
  <si>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</si>
  <si>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</si>
  <si>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</si>
  <si>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</si>
  <si>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</si>
  <si>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</si>
  <si>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</si>
  <si>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</si>
  <si>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</si>
  <si>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</si>
  <si>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</si>
  <si>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</si>
  <si>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</si>
  <si>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</si>
  <si>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</si>
  <si>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</si>
  <si>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</si>
  <si>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</si>
  <si>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</si>
  <si>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</si>
  <si>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</si>
  <si>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</si>
  <si>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</si>
  <si>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</si>
  <si>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</si>
  <si>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</si>
  <si>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</si>
  <si>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</si>
  <si>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</si>
  <si>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</si>
  <si>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</si>
  <si>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</si>
  <si>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</si>
  <si>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</si>
  <si>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</si>
  <si>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</si>
  <si>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</si>
  <si>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</si>
  <si>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</si>
  <si>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</si>
  <si>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</si>
  <si>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</si>
  <si>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</si>
  <si>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</si>
  <si>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</si>
  <si>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</si>
  <si>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</si>
  <si>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</si>
  <si>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</si>
  <si>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</si>
  <si>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</si>
  <si>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</si>
  <si>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</si>
  <si>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</si>
  <si>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</si>
  <si>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</si>
  <si>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</si>
  <si>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</si>
  <si>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</si>
  <si>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</si>
  <si>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</si>
  <si>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</si>
  <si>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</si>
  <si>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</si>
  <si>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</si>
  <si>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</si>
  <si>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</si>
  <si>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</si>
  <si>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</si>
  <si>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</si>
  <si>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</si>
  <si>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</si>
  <si>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</si>
  <si>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</si>
  <si>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</si>
  <si>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</si>
  <si>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</si>
  <si>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</si>
  <si>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</si>
  <si>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</si>
  <si>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C.11.3.</t>
  </si>
  <si>
    <t>C.11.4.</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</si>
  <si>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</si>
  <si>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</si>
  <si>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</si>
  <si>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</si>
  <si>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</si>
  <si>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</si>
  <si>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</si>
  <si>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</si>
  <si>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</si>
  <si>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</si>
  <si>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</si>
  <si>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</si>
  <si>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C.5.  Punktui</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</si>
  <si>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</si>
  <si>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</si>
  <si>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</si>
  <si>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</si>
  <si>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</si>
  <si>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</si>
  <si>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</si>
  <si>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</si>
  <si>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</si>
  <si>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</si>
  <si>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</si>
  <si>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</si>
  <si>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</si>
  <si>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</si>
  <si>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</si>
  <si>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</si>
  <si>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</si>
  <si>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</si>
  <si>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</si>
  <si>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</si>
  <si>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</si>
  <si>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</si>
  <si>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</si>
  <si>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</si>
  <si>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</si>
  <si>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</si>
  <si>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</si>
  <si>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</si>
  <si>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</si>
  <si>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C.10.  Punktui</t>
  </si>
  <si>
    <t>D.11.</t>
  </si>
  <si>
    <t>C.11.  Punktui</t>
  </si>
  <si>
    <t>BENDROSIOS SĄNAUDOS</t>
  </si>
  <si>
    <t>E.1.</t>
  </si>
  <si>
    <t>E.1.1.</t>
  </si>
  <si>
    <t>E.2.1.</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</si>
  <si>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</si>
  <si>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</si>
  <si>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</si>
  <si>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</si>
  <si>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</si>
  <si>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</si>
  <si>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</si>
  <si>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</si>
  <si>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</si>
  <si>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</si>
  <si>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</si>
  <si>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</si>
  <si>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</si>
  <si>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</si>
  <si>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</si>
  <si>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</si>
  <si>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</si>
  <si>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</si>
  <si>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</si>
  <si>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</si>
  <si>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</si>
  <si>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</si>
  <si>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</si>
  <si>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</si>
  <si>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</si>
  <si>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</si>
  <si>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</si>
  <si>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</si>
  <si>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</si>
  <si>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</si>
  <si>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</si>
  <si>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</si>
  <si>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</si>
  <si>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</si>
  <si>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</si>
  <si>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</si>
  <si>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</si>
  <si>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</si>
  <si>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</si>
  <si>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</si>
  <si>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</si>
  <si>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</si>
  <si>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</si>
  <si>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Geriamojo vandens tiekimo ir nuotekų tvarkymo bei paviršinių nuotekų tvarkymo paslaugų įmonių apskaitos atskyrimo ir susijusių reikalavimų aprašo 5 priedas</t>
  </si>
  <si>
    <t>Ataskaitinio laikotarpio reguliuojamos veiklos ilgalaikio turto įsigijimo ir likutinės vertės suvestinė  ataskaita  (tūkst. Eur)</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</si>
  <si>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</si>
  <si>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</si>
  <si>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</si>
  <si>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</si>
  <si>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</si>
  <si>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</si>
  <si>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</si>
  <si>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</si>
  <si>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</si>
  <si>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</si>
  <si>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</si>
  <si>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</si>
  <si>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</si>
  <si>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</si>
  <si>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</si>
  <si>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</si>
  <si>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</si>
  <si>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</si>
  <si>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</si>
  <si>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</si>
  <si>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</si>
  <si>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</si>
  <si>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</si>
  <si>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</si>
  <si>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</si>
  <si>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</si>
  <si>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</si>
  <si>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</si>
  <si>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</si>
  <si>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</si>
  <si>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</si>
  <si>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</si>
  <si>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</si>
  <si>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</si>
  <si>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</si>
  <si>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</si>
  <si>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</si>
  <si>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</si>
  <si>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</si>
  <si>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</si>
  <si>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</si>
  <si>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</si>
  <si>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</si>
  <si>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</si>
  <si>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</si>
  <si>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Geriamojo vandens tiekimo ir nuotekų tvarkymo bei paviršinių nuotekų tvarkymo paslaugų įmonių apskaitos atskyrimo ir susijusių reikalavimų aprašo 6 priedas</t>
  </si>
  <si>
    <t>Ataskaitinio laikotarpio reguliuojamo ilgalaikio turto įsigijimo vertės (suskaičiuotos pagal Aprašo nuostatas) paskirstymo verslo vienetams ir paslaugoms ataskaita  (tūkst. Eur)</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</si>
  <si>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</si>
  <si>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</si>
  <si>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</si>
  <si>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</si>
  <si>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</si>
  <si>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vandens siurbliai, nuotekų ir dumblo siurbliai virš 5 kW, kita įranga ( siurblių valdymo įranga, elektrotechninė įranga, stacionarios ir mobilios darbo bei hidrodinaminės mašinos, staklės, sklendės, grotelės, grėbliai, grandikliai, filtrai, centrifugos)</t>
  </si>
  <si>
    <t xml:space="preserve">apskaitos prietaisai </t>
  </si>
  <si>
    <t>įrankiai (matavimo priemonės, elektriniai įrankiai ir prietaisai, gamybinis inventorius ir kt.)</t>
  </si>
  <si>
    <t>KITAS ILGALAIKIS TURTAS</t>
  </si>
  <si>
    <t>A.6.2.</t>
  </si>
  <si>
    <t>A.6.3.</t>
  </si>
  <si>
    <t>TIESIOGIAI PASKIRSTOMAS ILGALAIKIS TURTAS</t>
  </si>
  <si>
    <t>B.1.3.</t>
  </si>
  <si>
    <t>B.2.3.</t>
  </si>
  <si>
    <t>B.2.4.</t>
  </si>
  <si>
    <t>B.6.2.</t>
  </si>
  <si>
    <t>B.6.3.</t>
  </si>
  <si>
    <t>Netiesioginės sąnaudos</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</si>
  <si>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</si>
  <si>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</si>
  <si>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</si>
  <si>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</si>
  <si>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</si>
  <si>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</si>
  <si>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</si>
  <si>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</si>
  <si>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</si>
  <si>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</si>
  <si>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</si>
  <si>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</si>
  <si>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</si>
  <si>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</si>
  <si>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</si>
  <si>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</si>
  <si>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</si>
  <si>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</si>
  <si>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</si>
  <si>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</si>
  <si>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</si>
  <si>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</si>
  <si>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</si>
  <si>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</si>
  <si>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</si>
  <si>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</si>
  <si>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</si>
  <si>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</si>
  <si>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</si>
  <si>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Bendrosios sąnaudos</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</si>
  <si>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</si>
  <si>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</si>
  <si>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</si>
  <si>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</si>
  <si>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</si>
  <si>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</si>
  <si>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</si>
  <si>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</si>
  <si>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</si>
  <si>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</si>
  <si>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</si>
  <si>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</si>
  <si>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</si>
  <si>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</si>
  <si>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</si>
  <si>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</si>
  <si>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</si>
  <si>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</si>
  <si>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</si>
  <si>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</si>
  <si>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</si>
  <si>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</si>
  <si>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</si>
  <si>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</si>
  <si>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</si>
  <si>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</si>
  <si>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</si>
  <si>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</si>
  <si>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</si>
  <si>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</si>
  <si>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</si>
  <si>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</si>
  <si>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</si>
  <si>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</si>
  <si>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</si>
  <si>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</si>
  <si>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</si>
  <si>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</si>
  <si>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Geriamojo vandens tiekimo ir nuotekų tvarkymo bei paviršinių nuotekų tvarkymo paslaugų įmonių apskaitos atskyrimo ir susijusių reikalavimų aprašo 7 priedas</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</si>
  <si>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</si>
  <si>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8 priedas</t>
  </si>
  <si>
    <t>Ataskaitinio laikotarpio geriamojo vandens ir nuotekų tvarkymo paslaugų realizacija</t>
  </si>
  <si>
    <t>RODIKLIAI</t>
  </si>
  <si>
    <t>Matavimo vienetai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</si>
  <si>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</si>
  <si>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</si>
  <si>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</si>
  <si>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</si>
  <si>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</si>
  <si>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</si>
  <si>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</si>
  <si>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</si>
  <si>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</si>
  <si>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</si>
  <si>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</si>
  <si>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</si>
  <si>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</si>
  <si>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</si>
  <si>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</si>
  <si>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</si>
  <si>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</si>
  <si>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</si>
  <si>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</si>
  <si>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</si>
  <si>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</si>
  <si>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</si>
  <si>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</si>
  <si>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</si>
  <si>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</si>
  <si>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</si>
  <si>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</si>
  <si>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</si>
  <si>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</si>
  <si>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</si>
  <si>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</si>
  <si>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</si>
  <si>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</si>
  <si>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</si>
  <si>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</si>
  <si>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</si>
  <si>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</si>
  <si>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</si>
  <si>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</si>
  <si>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</si>
  <si>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</si>
  <si>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</si>
  <si>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</si>
  <si>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</si>
  <si>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</si>
  <si>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</si>
  <si>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</si>
  <si>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</si>
  <si>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</si>
  <si>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</si>
  <si>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scheme val="minor"/>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</si>
  <si>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</si>
  <si>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</si>
  <si>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</si>
  <si>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</si>
  <si>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</si>
  <si>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</si>
  <si>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</si>
  <si>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</si>
  <si>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</si>
  <si>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</si>
  <si>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</si>
  <si>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</si>
  <si>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</si>
  <si>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</si>
  <si>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</si>
  <si>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</si>
  <si>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</si>
  <si>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</si>
  <si>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</si>
  <si>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</si>
  <si>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</si>
  <si>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</si>
  <si>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</si>
  <si>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</si>
  <si>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</si>
  <si>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</si>
  <si>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</si>
  <si>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</si>
  <si>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</si>
  <si>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</si>
  <si>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</si>
  <si>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</si>
  <si>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</si>
  <si>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</si>
  <si>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</si>
  <si>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</si>
  <si>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</si>
  <si>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</si>
  <si>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</si>
  <si>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</si>
  <si>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</si>
  <si>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</si>
  <si>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</si>
  <si>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</si>
  <si>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</si>
  <si>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</si>
  <si>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</si>
  <si>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</si>
  <si>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</si>
  <si>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</si>
  <si>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</si>
  <si>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</si>
  <si>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</si>
  <si>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</si>
  <si>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</si>
  <si>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</si>
  <si>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</si>
  <si>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žm.</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</si>
  <si>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</si>
  <si>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</si>
  <si>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</si>
  <si>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</si>
  <si>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</si>
  <si>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</si>
  <si>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</si>
  <si>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</si>
  <si>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</si>
  <si>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</si>
  <si>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</si>
  <si>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</si>
  <si>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</si>
  <si>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</si>
  <si>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</si>
  <si>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</si>
  <si>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</si>
  <si>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</si>
  <si>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</si>
  <si>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</si>
  <si>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</si>
  <si>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</si>
  <si>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</si>
  <si>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</si>
  <si>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</si>
  <si>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</si>
  <si>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</si>
  <si>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</si>
  <si>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</si>
  <si>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</si>
  <si>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</si>
  <si>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</si>
  <si>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</si>
  <si>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</si>
  <si>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</si>
  <si>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Geriamojo vandens tiekimo ir nuotekų tvarkymo bei paviršinių nuotekų tvarkymo paslaugų įmonių apskaitos atskyrimo ir susijusių reikalavimų aprašo 9 priedas</t>
  </si>
  <si>
    <t>Ataskaitinio laikotarpio technologiniai rodikliai</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</si>
  <si>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</si>
  <si>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</si>
  <si>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</si>
  <si>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</si>
  <si>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</si>
  <si>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</si>
  <si>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</si>
  <si>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</si>
  <si>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</si>
  <si>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</si>
  <si>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</si>
  <si>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</si>
  <si>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</si>
  <si>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</si>
  <si>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</si>
  <si>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</si>
  <si>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</si>
  <si>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</si>
  <si>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</si>
  <si>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</si>
  <si>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</si>
  <si>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</si>
  <si>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</si>
  <si>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</si>
  <si>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</si>
  <si>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</si>
  <si>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</si>
  <si>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</si>
  <si>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</si>
  <si>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</si>
  <si>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</si>
  <si>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</si>
  <si>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</si>
  <si>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</si>
  <si>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</si>
  <si>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</si>
  <si>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</si>
  <si>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</si>
  <si>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</si>
  <si>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</si>
  <si>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</si>
  <si>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</si>
  <si>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</si>
  <si>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</si>
  <si>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</si>
  <si>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</si>
  <si>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</si>
  <si>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</si>
  <si>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</si>
  <si>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</si>
  <si>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</si>
  <si>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</si>
  <si>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</si>
  <si>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</si>
  <si>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</si>
  <si>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</si>
  <si>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</si>
  <si>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</si>
  <si>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</si>
  <si>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</si>
  <si>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</si>
  <si>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</si>
  <si>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</si>
  <si>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</si>
  <si>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</si>
  <si>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</si>
  <si>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</si>
  <si>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Vidutinis svertinis vandens pakėlimo aukštis ruošime (įvertinant slėgį)</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</si>
  <si>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</si>
  <si>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</si>
  <si>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</si>
  <si>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</si>
  <si>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</si>
  <si>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</si>
  <si>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</si>
  <si>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</si>
  <si>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D.5.1.</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</si>
  <si>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</si>
  <si>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</si>
  <si>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</si>
  <si>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</si>
  <si>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</si>
  <si>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</si>
  <si>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</si>
  <si>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</si>
  <si>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</si>
  <si>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</si>
  <si>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</si>
  <si>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</si>
  <si>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</si>
  <si>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</si>
  <si>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</si>
  <si>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</si>
  <si>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</si>
  <si>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</si>
  <si>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</si>
  <si>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</si>
  <si>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</si>
  <si>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</si>
  <si>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</si>
  <si>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</si>
  <si>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</si>
  <si>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</si>
  <si>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</si>
  <si>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</si>
  <si>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</si>
  <si>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</si>
  <si>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</si>
  <si>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</si>
  <si>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</si>
  <si>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</si>
  <si>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</si>
  <si>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</si>
  <si>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</si>
  <si>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</si>
  <si>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</si>
  <si>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</si>
  <si>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</si>
  <si>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</si>
  <si>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</si>
  <si>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</si>
  <si>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</si>
  <si>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</si>
  <si>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</si>
  <si>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</si>
  <si>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</si>
  <si>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</si>
  <si>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</si>
  <si>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</si>
  <si>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</si>
  <si>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</si>
  <si>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</si>
  <si>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</si>
  <si>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</si>
  <si>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</si>
  <si>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</si>
  <si>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</si>
  <si>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</si>
  <si>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</si>
  <si>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</si>
  <si>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</si>
  <si>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</si>
  <si>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</si>
  <si>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</si>
  <si>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</si>
  <si>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</si>
  <si>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</si>
  <si>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</si>
  <si>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</si>
  <si>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</si>
  <si>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</si>
  <si>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</si>
  <si>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</si>
  <si>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</si>
  <si>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</si>
  <si>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</si>
  <si>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</si>
  <si>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</si>
  <si>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</si>
  <si>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</si>
  <si>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</si>
  <si>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</si>
  <si>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</si>
  <si>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</si>
  <si>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tonos</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</si>
  <si>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</si>
  <si>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</si>
  <si>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</si>
  <si>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</si>
  <si>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</si>
  <si>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</si>
  <si>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</si>
  <si>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</si>
  <si>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</si>
  <si>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</si>
  <si>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</si>
  <si>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</si>
  <si>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</si>
  <si>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</si>
  <si>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</si>
  <si>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</si>
  <si>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</si>
  <si>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</si>
  <si>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</si>
  <si>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</si>
  <si>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</si>
  <si>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</si>
  <si>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</si>
  <si>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</si>
  <si>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</si>
  <si>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</si>
  <si>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</si>
  <si>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</si>
  <si>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</si>
  <si>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</si>
  <si>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</si>
  <si>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</si>
  <si>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</si>
  <si>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</si>
  <si>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</si>
  <si>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</si>
  <si>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</si>
  <si>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</si>
  <si>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</si>
  <si>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</si>
  <si>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</si>
  <si>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</si>
  <si>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</si>
  <si>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</si>
  <si>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</si>
  <si>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</si>
  <si>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</si>
  <si>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</si>
  <si>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</si>
  <si>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</si>
  <si>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</si>
  <si>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</si>
  <si>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</si>
  <si>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</si>
  <si>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</si>
  <si>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</si>
  <si>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</si>
  <si>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</si>
  <si>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</si>
  <si>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</si>
  <si>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</si>
  <si>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</si>
  <si>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</si>
  <si>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</si>
  <si>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</si>
  <si>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</si>
  <si>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</si>
  <si>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</si>
  <si>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</si>
  <si>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</si>
  <si>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</si>
  <si>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</si>
  <si>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</si>
  <si>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</si>
  <si>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</si>
  <si>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</si>
  <si>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</si>
  <si>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</si>
  <si>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</si>
  <si>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</si>
  <si>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</si>
  <si>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</si>
  <si>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</si>
  <si>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</si>
  <si>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</si>
  <si>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</si>
  <si>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</si>
  <si>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</si>
  <si>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</si>
  <si>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</si>
  <si>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</si>
  <si>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</si>
  <si>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</si>
  <si>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</si>
  <si>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</si>
  <si>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</si>
  <si>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</si>
  <si>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</si>
  <si>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</si>
  <si>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</si>
  <si>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</si>
  <si>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</si>
  <si>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</si>
  <si>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</si>
  <si>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</si>
  <si>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</si>
  <si>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</si>
  <si>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</si>
  <si>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</si>
  <si>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</si>
  <si>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</si>
  <si>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</si>
  <si>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</si>
  <si>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</si>
  <si>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</si>
  <si>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</si>
  <si>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</si>
  <si>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</si>
  <si>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</si>
  <si>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</si>
  <si>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</si>
  <si>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</si>
  <si>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</si>
  <si>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</si>
  <si>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</si>
  <si>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</si>
  <si>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</si>
  <si>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</si>
  <si>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</si>
  <si>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</si>
  <si>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</si>
  <si>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</si>
  <si>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</si>
  <si>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Geriamojo vandens tiekimo ir nuotekų tvarkymo bei paviršinių nuotekų tvarkymo paslaugų įmonių apskaitos atskyrimo ir susijusių reikalavimų aprašo 10 priedas</t>
  </si>
  <si>
    <t xml:space="preserve">Ataskaitinio laikotarpio personalo duomenų ataskaita </t>
  </si>
  <si>
    <t>RODIKLIS</t>
  </si>
  <si>
    <t>Pastabos</t>
  </si>
  <si>
    <t>A</t>
  </si>
  <si>
    <t xml:space="preserve">DARBUOTOJŲ SKAIČIUS ĮMONĖJE IŠ VISO </t>
  </si>
  <si>
    <t>B</t>
  </si>
  <si>
    <t xml:space="preserve">DARBUOTOJŲ SKAIČIUS REGULIUOJAMOJE VEIKLOJE </t>
  </si>
  <si>
    <t>B.1</t>
  </si>
  <si>
    <t xml:space="preserve">Tiesiogiai priskirtų reguliuojamai veiklai darbuotojų skaičius </t>
  </si>
  <si>
    <t>Geriamojo vandens tiekimo (GVT) veikloje</t>
  </si>
  <si>
    <t>B.1.1.1.</t>
  </si>
  <si>
    <t>iš šio skaičiaus:                     vandens gavyboje</t>
  </si>
  <si>
    <t>B.1.1.2.</t>
  </si>
  <si>
    <t>vandens ruošime</t>
  </si>
  <si>
    <t>B.1.1.3.</t>
  </si>
  <si>
    <t>vandens pristatyme</t>
  </si>
  <si>
    <t xml:space="preserve">Nuotekų tvarkymo (NT) veikloje
</t>
  </si>
  <si>
    <t>B.1.2.1.</t>
  </si>
  <si>
    <t>iš šio skaičiaus:    nuotekų surinkime</t>
  </si>
  <si>
    <t>B.1.2.2.</t>
  </si>
  <si>
    <t>nuotekų valyme</t>
  </si>
  <si>
    <t>B.1.2.3.</t>
  </si>
  <si>
    <t>nuotekų dumblo tvarkyme</t>
  </si>
  <si>
    <t>Paviršinių nuotekų tvarkymo veikloje*</t>
  </si>
  <si>
    <t>B.1.4.</t>
  </si>
  <si>
    <t xml:space="preserve">Apskaitos veikloje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</si>
  <si>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</si>
  <si>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</si>
  <si>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</si>
  <si>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</si>
  <si>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</si>
  <si>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</si>
  <si>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</si>
  <si>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</si>
  <si>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</si>
  <si>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</si>
  <si>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</si>
  <si>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</si>
  <si>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tūkst. Eur</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</si>
  <si>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</si>
  <si>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</si>
  <si>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</si>
  <si>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</si>
  <si>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</si>
  <si>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</si>
  <si>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</si>
  <si>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</si>
  <si>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</si>
  <si>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</si>
  <si>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</si>
  <si>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</si>
  <si>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</si>
  <si>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</si>
  <si>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</si>
  <si>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 pildyti tik esant atskirai paviršinių nuotekų tvarkymo sistemai</t>
  </si>
  <si>
    <t>Geriamojo vandens tiekimo ir nuotekų tvarkymo bei paviršinių nuotekų tvarkymo paslaugų įmonių apskaitos atskyrimo ir susijusių reikalavimų aprašo 11 priedas</t>
  </si>
  <si>
    <t>Ataskaitinio laikotarpio elektros energijos (įskaitant ir savo pasigamintą) suvartojimo ataskaita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</si>
  <si>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</si>
  <si>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</si>
  <si>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</si>
  <si>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</si>
  <si>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</si>
  <si>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A.1.1.2.</t>
  </si>
  <si>
    <t>A.1.1.3.</t>
  </si>
  <si>
    <t>A.1.1.4.</t>
  </si>
  <si>
    <t xml:space="preserve"> nuotekų surinkime</t>
  </si>
  <si>
    <t>A.1.1.5.</t>
  </si>
  <si>
    <t>A.1.1.6.</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</si>
  <si>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</si>
  <si>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</si>
  <si>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</si>
  <si>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</si>
  <si>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</si>
  <si>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</si>
  <si>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</si>
  <si>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</si>
  <si>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</si>
  <si>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</si>
  <si>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</si>
  <si>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</si>
  <si>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</si>
  <si>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</si>
  <si>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</si>
  <si>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</si>
  <si>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</si>
  <si>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</si>
  <si>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</si>
  <si>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</si>
  <si>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color theme="1"/>
        <rFont val="Times New Roman"/>
        <family val="1"/>
        <charset val="186"/>
      </rPr>
      <t>2</t>
    </r>
    <r>
      <rPr>
        <b/>
        <sz val="10"/>
        <color theme="1"/>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</si>
  <si>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</si>
  <si>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</si>
  <si>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</si>
  <si>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</si>
  <si>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</si>
  <si>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</si>
  <si>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</si>
  <si>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</si>
  <si>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</si>
  <si>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</si>
  <si>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</si>
  <si>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</si>
  <si>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</si>
  <si>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</si>
  <si>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</si>
  <si>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</si>
  <si>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</si>
  <si>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</si>
  <si>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</si>
  <si>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</si>
  <si>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</si>
  <si>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</si>
  <si>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</si>
  <si>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</si>
  <si>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r>
      <t>tūkst. m</t>
    </r>
    <r>
      <rPr>
        <b/>
        <i/>
        <vertAlign val="superscript"/>
        <sz val="10"/>
        <color theme="1"/>
        <rFont val="Times New Roman"/>
        <family val="1"/>
        <charset val="186"/>
      </rPr>
      <t>3</t>
    </r>
  </si>
  <si>
    <t>F.1.4.</t>
  </si>
  <si>
    <t>Elektros energijos suvartojimas nuotekoms valyti</t>
  </si>
  <si>
    <t>kWh/tona</t>
  </si>
  <si>
    <t>F.1.4.1.</t>
  </si>
  <si>
    <t>Pašalinta teršalų iš išvalytų atitekančių nuotekų (BDS7)</t>
  </si>
  <si>
    <t>F.1.5.</t>
  </si>
  <si>
    <t>Elektros energijos vidutinė kaina reguliuojamoje veikloje</t>
  </si>
  <si>
    <t>Eur/kWh</t>
  </si>
  <si>
    <t>F.1.5.1.</t>
  </si>
  <si>
    <t>Elektros energijos sąnaudos reguliuojamoje veikloje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</si>
</sst>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_);_(* \(#,##0\);_(* &quot;-&quot;_);_(@_)"/>
    <numFmt numFmtId="165" formatCode="0.00000"/>
    <numFmt numFmtId="166" formatCode="#,##0.00000"/>
    <numFmt numFmtId="167" formatCode="#,##0.00000000"/>
    <numFmt numFmtId="168" formatCode="#,##0.000"/>
    <numFmt numFmtId="169" formatCode="#,##0.0000"/>
    <numFmt numFmtId="170" formatCode="0.000"/>
    <numFmt numFmtId="171" formatCode="#,##0.0"/>
    <numFmt numFmtId="172" formatCode="_-* #,##0.00\ _L_t_-;\-* #,##0.00\ _L_t_-;_-* &quot;-&quot;??\ _L_t_-;_-@_-"/>
    <numFmt numFmtId="173" formatCode="0.0"/>
    <numFmt numFmtId="174" formatCode="0.0%"/>
  </numFmts>
  <fonts count="59">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9"/>
      <color theme="1"/>
      <name val="Times New Roman"/>
      <family val="1"/>
      <charset val="186"/>
    </font>
    <font>
      <b/>
      <sz val="12"/>
      <color theme="1"/>
      <name val="Times New Roman"/>
      <family val="1"/>
      <charset val="186"/>
    </font>
    <font>
      <sz val="12"/>
      <name val="Times New Roman"/>
      <family val="1"/>
      <charset val="186"/>
    </font>
    <font>
      <b/>
      <sz val="10"/>
      <color theme="1"/>
      <name val="Times New Roman"/>
      <family val="1"/>
    </font>
    <font>
      <sz val="10"/>
      <color theme="1"/>
      <name val="Times New Roman"/>
      <family val="1"/>
    </font>
    <font>
      <strike/>
      <sz val="10"/>
      <color theme="1"/>
      <name val="Times New Roman"/>
      <family val="1"/>
    </font>
    <font>
      <sz val="10"/>
      <name val="Times New Roman"/>
      <family val="1"/>
    </font>
    <font>
      <sz val="10"/>
      <color theme="1"/>
      <name val="Times New Roman"/>
      <family val="1"/>
      <charset val="186"/>
    </font>
    <font>
      <sz val="11"/>
      <color theme="1"/>
      <name val="Times New Roman"/>
      <family val="1"/>
      <charset val="186"/>
    </font>
    <font>
      <sz val="11"/>
      <name val="Calibri"/>
      <family val="2"/>
      <scheme val="minor"/>
    </font>
    <font>
      <sz val="11"/>
      <name val="Times New Roman"/>
      <family val="1"/>
      <charset val="186"/>
    </font>
    <font>
      <b/>
      <sz val="12"/>
      <name val="Times New Roman"/>
      <family val="1"/>
      <charset val="186"/>
    </font>
    <font>
      <b/>
      <sz val="10"/>
      <name val="Times New Roman"/>
      <family val="1"/>
      <charset val="186"/>
    </font>
    <font>
      <sz val="10"/>
      <name val="Times New Roman"/>
      <family val="1"/>
      <charset val="186"/>
    </font>
    <font>
      <b/>
      <sz val="10"/>
      <color theme="1"/>
      <name val="Calibri"/>
      <family val="2"/>
      <charset val="186"/>
      <scheme val="minor"/>
    </font>
    <font>
      <b/>
      <sz val="10"/>
      <name val="Times New Roman Baltic"/>
      <charset val="186"/>
    </font>
    <font>
      <b/>
      <sz val="11"/>
      <name val="Times New Roman"/>
      <family val="1"/>
      <charset val="186"/>
    </font>
    <font>
      <b/>
      <sz val="10"/>
      <name val="TimesLT"/>
      <charset val="186"/>
    </font>
    <font>
      <b/>
      <sz val="10"/>
      <color theme="1"/>
      <name val="Times New Roman"/>
      <family val="1"/>
      <charset val="186"/>
    </font>
    <font>
      <b/>
      <sz val="11"/>
      <color theme="1"/>
      <name val="Times New Roman"/>
      <family val="1"/>
      <charset val="186"/>
    </font>
    <font>
      <b/>
      <sz val="11"/>
      <name val="Times New Roman Baltic"/>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i/>
      <sz val="11"/>
      <name val="Times New Roman"/>
      <family val="1"/>
      <charset val="186"/>
    </font>
    <font>
      <i/>
      <sz val="10"/>
      <name val="Times New Roman"/>
      <family val="1"/>
      <charset val="186"/>
    </font>
    <font>
      <sz val="10"/>
      <color rgb="FFFF0000"/>
      <name val="Times New Roman"/>
      <family val="1"/>
      <charset val="186"/>
    </font>
    <font>
      <sz val="11"/>
      <color rgb="FF0000FF"/>
      <name val="Times New Roman"/>
      <family val="1"/>
      <charset val="186"/>
    </font>
    <font>
      <b/>
      <sz val="9"/>
      <color theme="1"/>
      <name val="Times New Roman"/>
      <family val="1"/>
      <charset val="186"/>
    </font>
    <font>
      <sz val="9"/>
      <color rgb="FF0000FF"/>
      <name val="Times New Roman"/>
      <family val="1"/>
      <charset val="186"/>
    </font>
    <font>
      <sz val="10"/>
      <color rgb="FF0000FF"/>
      <name val="Times New Roman"/>
      <family val="1"/>
      <charset val="186"/>
    </font>
    <font>
      <sz val="11"/>
      <name val="Calibri"/>
      <family val="2"/>
      <charset val="186"/>
      <scheme val="minor"/>
    </font>
    <font>
      <i/>
      <sz val="10"/>
      <color theme="1"/>
      <name val="Times New Roman"/>
      <family val="1"/>
      <charset val="186"/>
    </font>
    <font>
      <i/>
      <sz val="11"/>
      <color theme="0"/>
      <name val="Calibri"/>
      <family val="2"/>
      <charset val="186"/>
      <scheme val="minor"/>
    </font>
    <font>
      <b/>
      <i/>
      <sz val="10"/>
      <color theme="1"/>
      <name val="Times New Roman"/>
      <family val="1"/>
      <charset val="186"/>
    </font>
    <font>
      <i/>
      <sz val="10"/>
      <color theme="8" tint="-0.249977111117893"/>
      <name val="Times New Roman"/>
      <family val="1"/>
      <charset val="186"/>
    </font>
    <font>
      <i/>
      <sz val="11"/>
      <color theme="1"/>
      <name val="Times New Roman"/>
      <family val="1"/>
      <charset val="186"/>
    </font>
    <font>
      <sz val="9"/>
      <color indexed="81"/>
      <name val="Tahoma"/>
      <family val="2"/>
      <charset val="186"/>
    </font>
    <font>
      <sz val="11"/>
      <color theme="0"/>
      <name val="Times New Roman"/>
      <family val="1"/>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scheme val="minor"/>
    </font>
    <font>
      <sz val="10"/>
      <name val="Calibri"/>
      <family val="2"/>
      <scheme val="minor"/>
    </font>
    <font>
      <vertAlign val="subscript"/>
      <sz val="10"/>
      <name val="Times New Roman"/>
      <family val="1"/>
      <charset val="186"/>
    </font>
    <font>
      <b/>
      <vertAlign val="subscript"/>
      <sz val="10"/>
      <name val="Times New Roman"/>
      <family val="1"/>
      <charset val="186"/>
    </font>
    <font>
      <b/>
      <i/>
      <sz val="10"/>
      <name val="Times New Roman"/>
      <family val="1"/>
      <charset val="186"/>
    </font>
    <font>
      <b/>
      <sz val="10"/>
      <color indexed="59"/>
      <name val="Times New Roman"/>
      <family val="1"/>
      <charset val="186"/>
    </font>
    <font>
      <b/>
      <sz val="8"/>
      <name val="Arial"/>
      <family val="2"/>
      <charset val="186"/>
    </font>
    <font>
      <sz val="11"/>
      <color theme="1"/>
      <name val="Calibri"/>
      <family val="2"/>
      <scheme val="minor"/>
    </font>
    <font>
      <b/>
      <vertAlign val="subscript"/>
      <sz val="10"/>
      <color theme="1"/>
      <name val="Times New Roman"/>
      <family val="1"/>
      <charset val="186"/>
    </font>
    <font>
      <b/>
      <i/>
      <vertAlign val="subscript"/>
      <sz val="10"/>
      <name val="Times New Roman"/>
      <family val="1"/>
      <charset val="186"/>
    </font>
    <font>
      <b/>
      <i/>
      <vertAlign val="superscript"/>
      <sz val="10"/>
      <name val="Times New Roman"/>
      <family val="1"/>
      <charset val="186"/>
    </font>
    <font>
      <b/>
      <i/>
      <vertAlign val="superscript"/>
      <sz val="10"/>
      <color theme="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top style="thin">
        <color auto="1"/>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auto="1"/>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
    <xf numFmtId="0" fontId="0" fillId="0" borderId="0"/>
    <xf numFmtId="0" fontId="6" fillId="0" borderId="0"/>
    <xf numFmtId="0" fontId="13" fillId="0" borderId="0"/>
    <xf numFmtId="43" fontId="1" fillId="0" borderId="0" applyFont="0" applyFill="0" applyBorder="0" applyAlignment="0" applyProtection="0"/>
    <xf numFmtId="172" fontId="1" fillId="0" borderId="0" applyFont="0" applyFill="0" applyBorder="0" applyAlignment="0" applyProtection="0"/>
  </cellStyleXfs>
  <cellXfs count="1259">
    <xf numFmtId="0" fontId="0" fillId="0" borderId="0" xfId="0"/>
    <xf numFmtId="0" fontId="4" fillId="0" borderId="0" xfId="0" applyFont="1" applyAlignment="1">
      <alignment horizontal="center" vertical="center" wrapText="1"/>
    </xf>
    <xf numFmtId="0" fontId="5" fillId="0" borderId="0" xfId="0" applyFont="1" applyAlignment="1" applyProtection="1">
      <alignment vertical="center" wrapText="1"/>
      <protection hidden="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9" fillId="2" borderId="2" xfId="1" applyFont="1" applyFill="1" applyBorder="1" applyAlignment="1">
      <alignment horizontal="center" vertical="center"/>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4" xfId="1" applyFont="1" applyFill="1" applyBorder="1" applyAlignment="1">
      <alignment horizontal="center" vertical="center"/>
    </xf>
    <xf numFmtId="0" fontId="7" fillId="2" borderId="4" xfId="1" applyFont="1" applyFill="1" applyBorder="1" applyAlignment="1">
      <alignment horizontal="lef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left" vertical="center" wrapText="1"/>
    </xf>
    <xf numFmtId="0" fontId="10" fillId="2" borderId="2" xfId="1" applyFont="1" applyFill="1" applyBorder="1" applyAlignment="1">
      <alignment horizontal="center" vertical="center"/>
    </xf>
    <xf numFmtId="2" fontId="10" fillId="2" borderId="2"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0" fontId="8" fillId="2" borderId="6" xfId="1" applyFont="1" applyFill="1" applyBorder="1" applyAlignment="1">
      <alignment horizontal="center" vertical="center"/>
    </xf>
    <xf numFmtId="2" fontId="8" fillId="2" borderId="6" xfId="1" applyNumberFormat="1" applyFont="1" applyFill="1" applyBorder="1" applyAlignment="1">
      <alignment horizontal="left" vertical="center" wrapText="1"/>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11" fillId="0" borderId="0" xfId="0" applyFont="1"/>
    <xf numFmtId="0" fontId="12" fillId="0" borderId="0" xfId="0" applyFont="1"/>
    <xf numFmtId="0" fontId="8" fillId="0" borderId="0" xfId="1" applyFont="1" applyAlignment="1">
      <alignment horizontal="left" vertical="center" wrapText="1"/>
    </xf>
    <xf numFmtId="0" fontId="14" fillId="0" borderId="0" xfId="2" applyFont="1"/>
    <xf numFmtId="0" fontId="15" fillId="0" borderId="0" xfId="0" applyFont="1" applyAlignment="1" applyProtection="1">
      <alignment vertical="center"/>
      <protection hidden="1"/>
    </xf>
    <xf numFmtId="0" fontId="16" fillId="2"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lignment vertical="center" wrapText="1"/>
    </xf>
    <xf numFmtId="0" fontId="16" fillId="2" borderId="5" xfId="0" applyFont="1" applyFill="1" applyBorder="1" applyAlignment="1" applyProtection="1">
      <alignment horizontal="center" vertical="center" wrapText="1"/>
      <protection locked="0"/>
    </xf>
    <xf numFmtId="2" fontId="19" fillId="0" borderId="7" xfId="3" applyNumberFormat="1" applyFont="1" applyBorder="1" applyAlignment="1" applyProtection="1">
      <alignment wrapText="1"/>
      <protection locked="0"/>
    </xf>
    <xf numFmtId="0" fontId="16" fillId="2" borderId="2" xfId="0" applyFont="1" applyFill="1" applyBorder="1" applyAlignment="1" applyProtection="1">
      <alignment horizontal="center" vertical="center" wrapText="1"/>
      <protection locked="0"/>
    </xf>
    <xf numFmtId="2" fontId="19" fillId="0" borderId="8" xfId="3" applyNumberFormat="1" applyFont="1" applyBorder="1" applyAlignment="1" applyProtection="1">
      <alignment wrapText="1"/>
      <protection locked="0"/>
    </xf>
    <xf numFmtId="0" fontId="16" fillId="2" borderId="3" xfId="0" applyFont="1" applyFill="1" applyBorder="1" applyAlignment="1" applyProtection="1">
      <alignment horizontal="center" vertical="center" wrapText="1"/>
      <protection locked="0"/>
    </xf>
    <xf numFmtId="2" fontId="19" fillId="0" borderId="3" xfId="3" applyNumberFormat="1" applyFont="1" applyBorder="1" applyAlignment="1" applyProtection="1">
      <alignment wrapText="1"/>
      <protection locked="0"/>
    </xf>
    <xf numFmtId="0" fontId="20" fillId="2" borderId="9" xfId="0" applyFont="1" applyFill="1" applyBorder="1" applyAlignment="1" applyProtection="1">
      <alignment horizontal="center" vertical="center" wrapText="1"/>
      <protection locked="0"/>
    </xf>
    <xf numFmtId="4" fontId="20" fillId="2" borderId="9" xfId="3" applyNumberFormat="1" applyFont="1" applyFill="1" applyBorder="1" applyAlignment="1" applyProtection="1">
      <alignment wrapText="1"/>
      <protection locked="0"/>
    </xf>
    <xf numFmtId="2" fontId="21" fillId="2" borderId="1" xfId="0" applyNumberFormat="1" applyFont="1" applyFill="1" applyBorder="1" applyAlignment="1">
      <alignment vertical="center" wrapText="1"/>
    </xf>
    <xf numFmtId="2" fontId="19" fillId="2" borderId="7" xfId="3" applyNumberFormat="1" applyFont="1" applyFill="1" applyBorder="1" applyAlignment="1" applyProtection="1">
      <alignment wrapText="1"/>
      <protection locked="0"/>
    </xf>
    <xf numFmtId="2" fontId="19" fillId="2" borderId="8" xfId="3" applyNumberFormat="1" applyFont="1" applyFill="1" applyBorder="1" applyAlignment="1" applyProtection="1">
      <alignment wrapText="1"/>
      <protection locked="0"/>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2" fontId="19" fillId="0" borderId="10" xfId="3" applyNumberFormat="1" applyFont="1" applyBorder="1" applyAlignment="1" applyProtection="1">
      <alignment wrapText="1"/>
      <protection locked="0"/>
    </xf>
    <xf numFmtId="0" fontId="23" fillId="2" borderId="9" xfId="0" applyFont="1" applyFill="1" applyBorder="1" applyAlignment="1">
      <alignment horizontal="center" vertical="center" wrapText="1"/>
    </xf>
    <xf numFmtId="2" fontId="24" fillId="2" borderId="9" xfId="3" applyNumberFormat="1" applyFont="1" applyFill="1" applyBorder="1" applyAlignment="1" applyProtection="1">
      <alignment wrapText="1"/>
      <protection locked="0"/>
    </xf>
    <xf numFmtId="0" fontId="17" fillId="0" borderId="0" xfId="2" applyFont="1"/>
    <xf numFmtId="0" fontId="15" fillId="0" borderId="0" xfId="2" applyFont="1"/>
    <xf numFmtId="0" fontId="25" fillId="2" borderId="11" xfId="2" applyFont="1" applyFill="1" applyBorder="1" applyAlignment="1">
      <alignment horizontal="center" vertical="center"/>
    </xf>
    <xf numFmtId="0" fontId="25" fillId="2" borderId="12" xfId="2" applyFont="1" applyFill="1" applyBorder="1" applyAlignment="1">
      <alignment horizontal="center" vertical="center"/>
    </xf>
    <xf numFmtId="3" fontId="16" fillId="2" borderId="12" xfId="2" applyNumberFormat="1" applyFont="1" applyFill="1" applyBorder="1" applyAlignment="1" applyProtection="1">
      <alignment horizontal="center" vertical="center"/>
      <protection locked="0"/>
    </xf>
    <xf numFmtId="0" fontId="16" fillId="2" borderId="13" xfId="2" applyFont="1" applyFill="1" applyBorder="1" applyAlignment="1">
      <alignment horizontal="center" vertical="center"/>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165" fontId="25" fillId="2" borderId="15" xfId="2" applyNumberFormat="1" applyFont="1" applyFill="1" applyBorder="1" applyAlignment="1">
      <alignment horizontal="center" vertical="center"/>
    </xf>
    <xf numFmtId="0" fontId="26" fillId="2" borderId="16" xfId="2" applyFont="1" applyFill="1" applyBorder="1"/>
    <xf numFmtId="166" fontId="25" fillId="2" borderId="15" xfId="2" applyNumberFormat="1" applyFont="1" applyFill="1" applyBorder="1" applyAlignment="1">
      <alignment horizontal="center" vertical="center"/>
    </xf>
    <xf numFmtId="0" fontId="26" fillId="2" borderId="16" xfId="2" applyFont="1" applyFill="1" applyBorder="1" applyAlignment="1">
      <alignment horizontal="center" vertical="center"/>
    </xf>
    <xf numFmtId="166" fontId="14" fillId="0" borderId="0" xfId="2" applyNumberFormat="1" applyFont="1" applyAlignment="1">
      <alignment vertical="center"/>
    </xf>
    <xf numFmtId="0" fontId="25" fillId="2" borderId="17" xfId="2" applyFont="1" applyFill="1" applyBorder="1" applyAlignment="1">
      <alignment horizontal="center" vertical="center" wrapText="1"/>
    </xf>
    <xf numFmtId="0" fontId="25" fillId="2" borderId="18" xfId="2" applyFont="1" applyFill="1" applyBorder="1" applyAlignment="1">
      <alignment vertical="center" wrapText="1"/>
    </xf>
    <xf numFmtId="166" fontId="25" fillId="2" borderId="18"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wrapText="1"/>
    </xf>
    <xf numFmtId="0" fontId="27" fillId="2" borderId="21" xfId="2" applyFont="1" applyFill="1" applyBorder="1" applyAlignment="1">
      <alignment horizontal="right" vertical="center" wrapText="1"/>
    </xf>
    <xf numFmtId="167" fontId="26" fillId="0" borderId="21" xfId="2" applyNumberFormat="1" applyFont="1" applyBorder="1" applyAlignment="1">
      <alignment horizontal="center" vertical="center"/>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wrapText="1"/>
    </xf>
    <xf numFmtId="0" fontId="27" fillId="2" borderId="24" xfId="2" applyFont="1" applyFill="1" applyBorder="1" applyAlignment="1">
      <alignment horizontal="right" vertical="center" wrapText="1"/>
    </xf>
    <xf numFmtId="166" fontId="26" fillId="0" borderId="24" xfId="2" applyNumberFormat="1" applyFont="1" applyBorder="1" applyAlignment="1">
      <alignment horizontal="center" vertical="center"/>
    </xf>
    <xf numFmtId="0" fontId="26" fillId="2" borderId="25" xfId="2" applyFont="1" applyFill="1" applyBorder="1" applyAlignment="1">
      <alignment horizontal="center" vertical="center"/>
    </xf>
    <xf numFmtId="0" fontId="25" fillId="2" borderId="20" xfId="2" applyFont="1" applyFill="1" applyBorder="1" applyAlignment="1">
      <alignment horizontal="center" vertical="center" wrapText="1"/>
    </xf>
    <xf numFmtId="0" fontId="25" fillId="2" borderId="21" xfId="2" applyFont="1" applyFill="1" applyBorder="1" applyAlignment="1">
      <alignment vertical="center" wrapText="1"/>
    </xf>
    <xf numFmtId="166" fontId="25" fillId="2" borderId="21" xfId="2" applyNumberFormat="1" applyFont="1" applyFill="1" applyBorder="1" applyAlignment="1">
      <alignment horizontal="center" vertical="center"/>
    </xf>
    <xf numFmtId="165" fontId="26" fillId="0" borderId="21" xfId="2" applyNumberFormat="1" applyFont="1" applyBorder="1" applyAlignment="1">
      <alignment horizontal="center" vertical="center"/>
    </xf>
    <xf numFmtId="165" fontId="26" fillId="0" borderId="24" xfId="2" applyNumberFormat="1" applyFont="1" applyBorder="1" applyAlignment="1">
      <alignment horizontal="center" vertical="center"/>
    </xf>
    <xf numFmtId="166" fontId="26" fillId="2" borderId="18" xfId="2" applyNumberFormat="1" applyFont="1" applyFill="1" applyBorder="1" applyAlignment="1">
      <alignment horizontal="center" vertical="center"/>
    </xf>
    <xf numFmtId="166" fontId="4" fillId="0" borderId="21" xfId="2" applyNumberFormat="1" applyFont="1" applyBorder="1" applyAlignment="1">
      <alignment horizontal="center" vertical="center"/>
    </xf>
    <xf numFmtId="166" fontId="26" fillId="0" borderId="21" xfId="2" applyNumberFormat="1" applyFont="1" applyBorder="1" applyAlignment="1">
      <alignment horizontal="center" vertical="center"/>
    </xf>
    <xf numFmtId="0" fontId="25" fillId="2" borderId="18" xfId="2" applyFont="1" applyFill="1" applyBorder="1" applyAlignment="1">
      <alignment horizontal="center" vertical="center" wrapText="1"/>
    </xf>
    <xf numFmtId="166" fontId="4" fillId="3" borderId="21" xfId="2" applyNumberFormat="1" applyFont="1" applyFill="1" applyBorder="1" applyAlignment="1">
      <alignment horizontal="center" vertical="center"/>
    </xf>
    <xf numFmtId="0" fontId="25" fillId="2" borderId="11" xfId="2" applyFont="1" applyFill="1" applyBorder="1" applyAlignment="1">
      <alignment horizontal="center" vertical="center" wrapText="1"/>
    </xf>
    <xf numFmtId="0" fontId="25" fillId="2" borderId="12" xfId="2" applyFont="1" applyFill="1" applyBorder="1" applyAlignment="1">
      <alignment horizontal="center" vertical="center" wrapText="1"/>
    </xf>
    <xf numFmtId="4" fontId="25" fillId="2" borderId="12" xfId="2" applyNumberFormat="1" applyFont="1" applyFill="1" applyBorder="1" applyAlignment="1">
      <alignment horizontal="center" vertical="center"/>
    </xf>
    <xf numFmtId="0" fontId="26" fillId="2" borderId="13" xfId="2" applyFont="1" applyFill="1" applyBorder="1" applyAlignment="1">
      <alignment horizontal="center" vertical="center"/>
    </xf>
    <xf numFmtId="4" fontId="25" fillId="2" borderId="18" xfId="2" applyNumberFormat="1" applyFont="1" applyFill="1" applyBorder="1" applyAlignment="1">
      <alignment horizontal="center" vertical="center"/>
    </xf>
    <xf numFmtId="0" fontId="26" fillId="2" borderId="21" xfId="2" applyFont="1" applyFill="1" applyBorder="1" applyAlignment="1">
      <alignment vertical="center" wrapText="1"/>
    </xf>
    <xf numFmtId="4" fontId="26" fillId="2" borderId="21" xfId="2" applyNumberFormat="1" applyFont="1" applyFill="1" applyBorder="1" applyAlignment="1">
      <alignment horizontal="center" vertical="center"/>
    </xf>
    <xf numFmtId="4" fontId="4" fillId="2" borderId="21" xfId="2" applyNumberFormat="1" applyFont="1" applyFill="1" applyBorder="1" applyAlignment="1">
      <alignment horizontal="center" vertical="center"/>
    </xf>
    <xf numFmtId="0" fontId="29" fillId="0" borderId="0" xfId="2" applyFont="1"/>
    <xf numFmtId="0" fontId="27" fillId="2" borderId="20" xfId="2" applyFont="1" applyFill="1" applyBorder="1" applyAlignment="1">
      <alignment horizontal="center" vertical="center" wrapText="1"/>
    </xf>
    <xf numFmtId="0" fontId="27" fillId="2" borderId="21" xfId="2" applyFont="1" applyFill="1" applyBorder="1" applyAlignment="1">
      <alignment vertical="center" wrapText="1"/>
    </xf>
    <xf numFmtId="4" fontId="27" fillId="2" borderId="21" xfId="2" applyNumberFormat="1" applyFont="1" applyFill="1" applyBorder="1" applyAlignment="1">
      <alignment horizontal="center" vertical="center"/>
    </xf>
    <xf numFmtId="0" fontId="27" fillId="2" borderId="22" xfId="2" applyFont="1" applyFill="1" applyBorder="1" applyAlignment="1">
      <alignment horizontal="center" vertical="center"/>
    </xf>
    <xf numFmtId="0" fontId="30" fillId="0" borderId="0" xfId="2" applyFont="1"/>
    <xf numFmtId="0" fontId="26" fillId="2" borderId="24" xfId="2" applyFont="1" applyFill="1" applyBorder="1" applyAlignment="1">
      <alignment vertical="center" wrapText="1"/>
    </xf>
    <xf numFmtId="4" fontId="26" fillId="2" borderId="24" xfId="2" applyNumberFormat="1" applyFont="1" applyFill="1" applyBorder="1" applyAlignment="1">
      <alignment horizontal="center" vertical="center"/>
    </xf>
    <xf numFmtId="0" fontId="31" fillId="0" borderId="0" xfId="2" applyFont="1"/>
    <xf numFmtId="0" fontId="31" fillId="0" borderId="0" xfId="2" applyFont="1" applyAlignment="1">
      <alignment vertical="center"/>
    </xf>
    <xf numFmtId="0" fontId="25" fillId="2" borderId="26" xfId="2"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wrapText="1"/>
    </xf>
    <xf numFmtId="0" fontId="11" fillId="0" borderId="21" xfId="0" applyFont="1" applyBorder="1" applyAlignment="1">
      <alignment horizontal="center" vertical="center" wrapText="1"/>
    </xf>
    <xf numFmtId="0" fontId="11"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wrapText="1"/>
    </xf>
    <xf numFmtId="2" fontId="11" fillId="0" borderId="32" xfId="0" applyNumberFormat="1" applyFont="1" applyBorder="1" applyAlignment="1">
      <alignment horizontal="center" vertical="center" wrapText="1"/>
    </xf>
    <xf numFmtId="0" fontId="11" fillId="2" borderId="33" xfId="0" applyFont="1" applyFill="1" applyBorder="1" applyAlignment="1">
      <alignment horizontal="center" vertical="center" wrapText="1"/>
    </xf>
    <xf numFmtId="0" fontId="25" fillId="2" borderId="34" xfId="2" applyFont="1" applyFill="1" applyBorder="1" applyAlignment="1">
      <alignment horizontal="center" vertical="center" wrapText="1"/>
    </xf>
    <xf numFmtId="0" fontId="32" fillId="0" borderId="0" xfId="2" applyFont="1"/>
    <xf numFmtId="0" fontId="25" fillId="2" borderId="35" xfId="2" applyFont="1" applyFill="1" applyBorder="1" applyAlignment="1">
      <alignment horizontal="center" vertical="center" wrapText="1"/>
    </xf>
    <xf numFmtId="0" fontId="25" fillId="2" borderId="36" xfId="2" applyFont="1" applyFill="1" applyBorder="1" applyAlignment="1">
      <alignment horizontal="center" vertical="center" wrapText="1"/>
    </xf>
    <xf numFmtId="4" fontId="33" fillId="2" borderId="36" xfId="2" applyNumberFormat="1" applyFont="1" applyFill="1" applyBorder="1" applyAlignment="1">
      <alignment horizontal="center" vertical="center"/>
    </xf>
    <xf numFmtId="0" fontId="34" fillId="2" borderId="29" xfId="2" applyFont="1" applyFill="1" applyBorder="1" applyAlignment="1">
      <alignment horizontal="center" vertical="center"/>
    </xf>
    <xf numFmtId="0" fontId="35" fillId="0" borderId="0" xfId="2" applyFont="1"/>
    <xf numFmtId="0" fontId="25" fillId="2" borderId="23" xfId="2" applyFont="1" applyFill="1" applyBorder="1" applyAlignment="1">
      <alignment horizontal="center" vertical="center" wrapText="1"/>
    </xf>
    <xf numFmtId="0" fontId="25" fillId="2" borderId="24" xfId="2" applyFont="1" applyFill="1" applyBorder="1" applyAlignment="1">
      <alignment horizontal="center" vertical="center" wrapText="1"/>
    </xf>
    <xf numFmtId="4" fontId="25" fillId="0" borderId="24" xfId="2" applyNumberFormat="1" applyFont="1" applyBorder="1" applyAlignment="1">
      <alignment horizontal="center" vertical="center"/>
    </xf>
    <xf numFmtId="4" fontId="25" fillId="0" borderId="12" xfId="2" applyNumberFormat="1" applyFont="1" applyBorder="1" applyAlignment="1">
      <alignment horizontal="center" vertical="center"/>
    </xf>
    <xf numFmtId="4" fontId="25" fillId="2" borderId="36" xfId="2" applyNumberFormat="1" applyFont="1" applyFill="1" applyBorder="1" applyAlignment="1">
      <alignment horizontal="center" vertical="center"/>
    </xf>
    <xf numFmtId="0" fontId="26" fillId="2" borderId="29" xfId="2" applyFont="1" applyFill="1" applyBorder="1" applyAlignment="1">
      <alignment horizontal="center" vertical="center"/>
    </xf>
    <xf numFmtId="0" fontId="26" fillId="2" borderId="37" xfId="2" applyFont="1" applyFill="1" applyBorder="1" applyAlignment="1">
      <alignment horizontal="center" vertical="center" wrapText="1"/>
    </xf>
    <xf numFmtId="0" fontId="26" fillId="2" borderId="32" xfId="2" applyFont="1" applyFill="1" applyBorder="1" applyAlignment="1">
      <alignment vertical="center" wrapText="1"/>
    </xf>
    <xf numFmtId="4" fontId="26" fillId="2" borderId="32" xfId="2" applyNumberFormat="1" applyFont="1" applyFill="1" applyBorder="1" applyAlignment="1">
      <alignment horizontal="center" vertical="center"/>
    </xf>
    <xf numFmtId="0" fontId="26" fillId="2" borderId="33" xfId="2" applyFont="1" applyFill="1" applyBorder="1" applyAlignment="1">
      <alignment horizontal="center" vertical="center"/>
    </xf>
    <xf numFmtId="0" fontId="36" fillId="0" borderId="0" xfId="0" applyFont="1"/>
    <xf numFmtId="0" fontId="3" fillId="0" borderId="0" xfId="0" applyFont="1"/>
    <xf numFmtId="4" fontId="0" fillId="0" borderId="0" xfId="0" applyNumberFormat="1"/>
    <xf numFmtId="0" fontId="23" fillId="0" borderId="0" xfId="2" applyFont="1"/>
    <xf numFmtId="0" fontId="5" fillId="0" borderId="0" xfId="0" applyFont="1" applyAlignment="1" applyProtection="1">
      <alignment vertical="center"/>
      <protection hidden="1"/>
    </xf>
    <xf numFmtId="4" fontId="22" fillId="2" borderId="1" xfId="0" applyNumberFormat="1" applyFont="1" applyFill="1" applyBorder="1" applyAlignment="1" applyProtection="1">
      <alignment horizontal="center" vertical="center"/>
      <protection hidden="1"/>
    </xf>
    <xf numFmtId="4" fontId="22" fillId="2" borderId="38"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39" xfId="0" applyNumberFormat="1" applyFont="1" applyFill="1" applyBorder="1" applyAlignment="1" applyProtection="1">
      <alignment horizontal="center" vertical="center" wrapText="1"/>
      <protection hidden="1"/>
    </xf>
    <xf numFmtId="4" fontId="16" fillId="2" borderId="40" xfId="0" applyNumberFormat="1" applyFont="1" applyFill="1" applyBorder="1" applyAlignment="1" applyProtection="1">
      <alignment horizontal="center" vertical="center" wrapText="1"/>
      <protection hidden="1"/>
    </xf>
    <xf numFmtId="4" fontId="30" fillId="2" borderId="11" xfId="0" applyNumberFormat="1" applyFont="1" applyFill="1" applyBorder="1" applyAlignment="1" applyProtection="1">
      <alignment horizontal="center" vertical="center" wrapText="1"/>
      <protection hidden="1"/>
    </xf>
    <xf numFmtId="4" fontId="30" fillId="2" borderId="12"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wrapText="1"/>
      <protection hidden="1"/>
    </xf>
    <xf numFmtId="4" fontId="16" fillId="2" borderId="1" xfId="0" applyNumberFormat="1" applyFont="1" applyFill="1" applyBorder="1" applyAlignment="1" applyProtection="1">
      <alignment horizontal="center" vertical="center" wrapText="1"/>
      <protection hidden="1"/>
    </xf>
    <xf numFmtId="4" fontId="30" fillId="2" borderId="41" xfId="0" applyNumberFormat="1" applyFont="1" applyFill="1" applyBorder="1" applyAlignment="1" applyProtection="1">
      <alignment horizontal="center" vertical="center" wrapText="1"/>
      <protection hidden="1"/>
    </xf>
    <xf numFmtId="4" fontId="16" fillId="2" borderId="42"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lignment horizontal="center" vertical="center"/>
    </xf>
    <xf numFmtId="4" fontId="22" fillId="2" borderId="44" xfId="0" applyNumberFormat="1" applyFont="1" applyFill="1" applyBorder="1" applyAlignment="1" applyProtection="1">
      <alignment horizontal="center" vertical="center" wrapText="1"/>
      <protection hidden="1"/>
    </xf>
    <xf numFmtId="4" fontId="37" fillId="2" borderId="44" xfId="0" applyNumberFormat="1" applyFont="1" applyFill="1" applyBorder="1" applyAlignment="1" applyProtection="1">
      <alignment horizontal="center" vertical="center"/>
      <protection hidden="1"/>
    </xf>
    <xf numFmtId="4" fontId="37" fillId="2" borderId="45" xfId="0" applyNumberFormat="1" applyFont="1" applyFill="1" applyBorder="1" applyAlignment="1" applyProtection="1">
      <alignment horizontal="center" vertical="center"/>
      <protection hidden="1"/>
    </xf>
    <xf numFmtId="4" fontId="37" fillId="2" borderId="43" xfId="0" applyNumberFormat="1" applyFont="1" applyFill="1" applyBorder="1" applyAlignment="1" applyProtection="1">
      <alignment horizontal="center" vertical="center"/>
      <protection hidden="1"/>
    </xf>
    <xf numFmtId="4" fontId="37" fillId="2" borderId="46" xfId="0" applyNumberFormat="1" applyFont="1" applyFill="1" applyBorder="1" applyAlignment="1" applyProtection="1">
      <alignment horizontal="center" vertical="center"/>
      <protection hidden="1"/>
    </xf>
    <xf numFmtId="4" fontId="37" fillId="2" borderId="47" xfId="0" applyNumberFormat="1" applyFont="1" applyFill="1" applyBorder="1" applyAlignment="1" applyProtection="1">
      <alignment horizontal="center" vertical="center"/>
      <protection hidden="1"/>
    </xf>
    <xf numFmtId="4" fontId="37" fillId="2" borderId="48" xfId="0" applyNumberFormat="1" applyFont="1" applyFill="1" applyBorder="1" applyAlignment="1" applyProtection="1">
      <alignment horizontal="center" vertical="center"/>
      <protection hidden="1"/>
    </xf>
    <xf numFmtId="4" fontId="22" fillId="2" borderId="5" xfId="0" applyNumberFormat="1" applyFont="1" applyFill="1" applyBorder="1" applyAlignment="1">
      <alignment horizontal="center" vertical="center"/>
    </xf>
    <xf numFmtId="4" fontId="22" fillId="2" borderId="49" xfId="0" applyNumberFormat="1" applyFont="1" applyFill="1" applyBorder="1" applyAlignment="1">
      <alignment horizontal="left" vertical="center" wrapText="1"/>
    </xf>
    <xf numFmtId="4" fontId="22" fillId="2" borderId="27" xfId="0" applyNumberFormat="1" applyFont="1" applyFill="1" applyBorder="1" applyAlignment="1">
      <alignment horizontal="center" vertical="center" wrapText="1"/>
    </xf>
    <xf numFmtId="4" fontId="22" fillId="2" borderId="50" xfId="0" applyNumberFormat="1" applyFont="1" applyFill="1" applyBorder="1" applyAlignment="1">
      <alignment horizontal="center" vertical="center" wrapText="1"/>
    </xf>
    <xf numFmtId="4" fontId="22" fillId="2" borderId="5" xfId="0" applyNumberFormat="1" applyFont="1" applyFill="1" applyBorder="1" applyAlignment="1">
      <alignment horizontal="center" vertical="center" wrapText="1"/>
    </xf>
    <xf numFmtId="4" fontId="22" fillId="2" borderId="35" xfId="0" applyNumberFormat="1" applyFont="1" applyFill="1" applyBorder="1" applyAlignment="1">
      <alignment horizontal="center" vertical="center" wrapText="1"/>
    </xf>
    <xf numFmtId="4" fontId="22" fillId="2" borderId="36" xfId="0" applyNumberFormat="1" applyFont="1" applyFill="1" applyBorder="1" applyAlignment="1">
      <alignment horizontal="center" vertical="center" wrapText="1"/>
    </xf>
    <xf numFmtId="4" fontId="22" fillId="2" borderId="29"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xf>
    <xf numFmtId="4" fontId="22" fillId="2" borderId="26" xfId="0" applyNumberFormat="1" applyFont="1" applyFill="1" applyBorder="1" applyAlignment="1">
      <alignment horizontal="left" vertical="center" wrapText="1"/>
    </xf>
    <xf numFmtId="4" fontId="22" fillId="2" borderId="51" xfId="0" applyNumberFormat="1" applyFont="1" applyFill="1" applyBorder="1" applyAlignment="1">
      <alignment horizontal="center" vertical="center" wrapText="1"/>
    </xf>
    <xf numFmtId="4" fontId="22" fillId="2" borderId="52"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wrapText="1"/>
    </xf>
    <xf numFmtId="4" fontId="22" fillId="2" borderId="17" xfId="0"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4" fontId="22" fillId="2" borderId="19" xfId="0" applyNumberFormat="1" applyFont="1" applyFill="1" applyBorder="1" applyAlignment="1">
      <alignment horizontal="center" vertical="center" wrapText="1"/>
    </xf>
    <xf numFmtId="0" fontId="38" fillId="0" borderId="0" xfId="0" applyFont="1"/>
    <xf numFmtId="4" fontId="37" fillId="2" borderId="5" xfId="0" applyNumberFormat="1" applyFont="1" applyFill="1" applyBorder="1" applyAlignment="1">
      <alignment horizontal="right" vertical="center"/>
    </xf>
    <xf numFmtId="4" fontId="37" fillId="2" borderId="49" xfId="0" applyNumberFormat="1" applyFont="1" applyFill="1" applyBorder="1" applyAlignment="1">
      <alignment horizontal="right" vertical="center" wrapText="1"/>
    </xf>
    <xf numFmtId="4" fontId="37" fillId="2" borderId="27" xfId="0" applyNumberFormat="1" applyFont="1" applyFill="1" applyBorder="1" applyAlignment="1">
      <alignment horizontal="center" vertical="center" wrapText="1"/>
    </xf>
    <xf numFmtId="4" fontId="37" fillId="2" borderId="50"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wrapText="1"/>
    </xf>
    <xf numFmtId="4" fontId="37" fillId="2" borderId="35" xfId="0" applyNumberFormat="1" applyFont="1" applyFill="1" applyBorder="1" applyAlignment="1">
      <alignment horizontal="center" vertical="center" wrapText="1"/>
    </xf>
    <xf numFmtId="4" fontId="37" fillId="2" borderId="36" xfId="0" applyNumberFormat="1" applyFont="1" applyFill="1" applyBorder="1" applyAlignment="1">
      <alignment horizontal="center" vertical="center" wrapText="1"/>
    </xf>
    <xf numFmtId="4" fontId="37" fillId="2" borderId="29"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xf>
    <xf numFmtId="4" fontId="37" fillId="2" borderId="53" xfId="0" applyNumberFormat="1" applyFont="1" applyFill="1" applyBorder="1" applyAlignment="1">
      <alignment horizontal="right" vertical="center" wrapText="1"/>
    </xf>
    <xf numFmtId="4" fontId="37" fillId="2" borderId="28" xfId="0" applyNumberFormat="1" applyFont="1" applyFill="1" applyBorder="1" applyAlignment="1">
      <alignment horizontal="center" vertical="center" wrapText="1"/>
    </xf>
    <xf numFmtId="4" fontId="37" fillId="2" borderId="5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wrapText="1"/>
    </xf>
    <xf numFmtId="4" fontId="37" fillId="2" borderId="20" xfId="0" applyNumberFormat="1" applyFont="1" applyFill="1" applyBorder="1" applyAlignment="1">
      <alignment horizontal="center" vertical="center" wrapText="1"/>
    </xf>
    <xf numFmtId="4" fontId="37" fillId="2" borderId="21" xfId="0" applyNumberFormat="1" applyFont="1" applyFill="1" applyBorder="1" applyAlignment="1">
      <alignment horizontal="center" vertical="center" wrapText="1"/>
    </xf>
    <xf numFmtId="4" fontId="37" fillId="2" borderId="22" xfId="0" applyNumberFormat="1" applyFont="1" applyFill="1" applyBorder="1" applyAlignment="1">
      <alignment horizontal="center" vertical="center" wrapText="1"/>
    </xf>
    <xf numFmtId="4" fontId="30" fillId="2" borderId="5" xfId="0" applyNumberFormat="1" applyFont="1" applyFill="1" applyBorder="1" applyAlignment="1">
      <alignment horizontal="center" vertical="center"/>
    </xf>
    <xf numFmtId="4" fontId="30" fillId="2" borderId="53" xfId="0" applyNumberFormat="1" applyFont="1" applyFill="1" applyBorder="1" applyAlignment="1">
      <alignment horizontal="right" vertical="center" wrapText="1"/>
    </xf>
    <xf numFmtId="4" fontId="30" fillId="2" borderId="28" xfId="0" applyNumberFormat="1" applyFont="1" applyFill="1" applyBorder="1" applyAlignment="1">
      <alignment horizontal="center" vertical="center" wrapText="1"/>
    </xf>
    <xf numFmtId="4" fontId="30" fillId="2" borderId="54"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21" xfId="0" applyNumberFormat="1" applyFont="1" applyFill="1" applyBorder="1" applyAlignment="1">
      <alignment horizontal="center" vertical="center" wrapText="1"/>
    </xf>
    <xf numFmtId="4" fontId="30" fillId="2" borderId="22" xfId="0" applyNumberFormat="1" applyFont="1" applyFill="1" applyBorder="1" applyAlignment="1">
      <alignment horizontal="center" vertical="center" wrapText="1"/>
    </xf>
    <xf numFmtId="4" fontId="37" fillId="2" borderId="10" xfId="0" applyNumberFormat="1" applyFont="1" applyFill="1" applyBorder="1" applyAlignment="1">
      <alignment horizontal="center" vertical="center"/>
    </xf>
    <xf numFmtId="4" fontId="37" fillId="2" borderId="55" xfId="0" applyNumberFormat="1" applyFont="1" applyFill="1" applyBorder="1" applyAlignment="1">
      <alignment horizontal="right" vertical="center" wrapText="1"/>
    </xf>
    <xf numFmtId="4" fontId="37" fillId="2" borderId="30" xfId="0" applyNumberFormat="1" applyFont="1" applyFill="1" applyBorder="1" applyAlignment="1">
      <alignment horizontal="center" vertical="center" wrapText="1"/>
    </xf>
    <xf numFmtId="4" fontId="37" fillId="2" borderId="56" xfId="0" applyNumberFormat="1" applyFont="1" applyFill="1" applyBorder="1" applyAlignment="1">
      <alignment horizontal="center" vertical="center" wrapText="1"/>
    </xf>
    <xf numFmtId="4" fontId="37" fillId="2" borderId="3" xfId="0" applyNumberFormat="1" applyFont="1" applyFill="1" applyBorder="1" applyAlignment="1">
      <alignment horizontal="center" vertical="center" wrapText="1"/>
    </xf>
    <xf numFmtId="4" fontId="37" fillId="2" borderId="23" xfId="0" applyNumberFormat="1" applyFont="1" applyFill="1" applyBorder="1" applyAlignment="1">
      <alignment horizontal="center" vertical="center" wrapText="1"/>
    </xf>
    <xf numFmtId="4" fontId="37" fillId="2" borderId="24" xfId="0" applyNumberFormat="1" applyFont="1" applyFill="1" applyBorder="1" applyAlignment="1">
      <alignment horizontal="center" vertical="center" wrapText="1"/>
    </xf>
    <xf numFmtId="4" fontId="37" fillId="2" borderId="25" xfId="0" applyNumberFormat="1" applyFont="1" applyFill="1" applyBorder="1" applyAlignment="1">
      <alignment horizontal="center" vertical="center" wrapText="1"/>
    </xf>
    <xf numFmtId="4" fontId="22" fillId="2" borderId="26" xfId="0" applyNumberFormat="1" applyFont="1" applyFill="1" applyBorder="1" applyAlignment="1">
      <alignment wrapText="1"/>
    </xf>
    <xf numFmtId="4" fontId="37" fillId="2" borderId="53" xfId="0" applyNumberFormat="1" applyFont="1" applyFill="1" applyBorder="1" applyAlignment="1">
      <alignment horizontal="right" wrapText="1"/>
    </xf>
    <xf numFmtId="4" fontId="3" fillId="0" borderId="0" xfId="0" applyNumberFormat="1" applyFont="1"/>
    <xf numFmtId="4" fontId="22" fillId="2" borderId="57" xfId="0" applyNumberFormat="1" applyFont="1" applyFill="1" applyBorder="1" applyAlignment="1" applyProtection="1">
      <alignment horizontal="center" vertical="center" wrapText="1"/>
      <protection hidden="1"/>
    </xf>
    <xf numFmtId="4" fontId="22" fillId="2" borderId="58" xfId="0" applyNumberFormat="1" applyFont="1" applyFill="1" applyBorder="1" applyAlignment="1">
      <alignment horizontal="left" vertical="center" wrapText="1"/>
    </xf>
    <xf numFmtId="166" fontId="22" fillId="2" borderId="58" xfId="0" applyNumberFormat="1" applyFont="1" applyFill="1" applyBorder="1" applyAlignment="1">
      <alignment horizontal="center" vertical="center" wrapText="1"/>
    </xf>
    <xf numFmtId="166" fontId="22" fillId="2" borderId="59" xfId="0" applyNumberFormat="1" applyFont="1" applyFill="1" applyBorder="1" applyAlignment="1">
      <alignment horizontal="center" vertical="center" wrapText="1"/>
    </xf>
    <xf numFmtId="166" fontId="22" fillId="2" borderId="57"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166" fontId="22" fillId="2" borderId="61" xfId="0" applyNumberFormat="1" applyFont="1" applyFill="1" applyBorder="1" applyAlignment="1">
      <alignment horizontal="center" vertical="center" wrapText="1"/>
    </xf>
    <xf numFmtId="166" fontId="22" fillId="2" borderId="41" xfId="0" applyNumberFormat="1" applyFont="1" applyFill="1" applyBorder="1" applyAlignment="1">
      <alignment horizontal="center" vertical="center" wrapText="1"/>
    </xf>
    <xf numFmtId="166" fontId="39" fillId="2" borderId="57" xfId="0" applyNumberFormat="1" applyFont="1" applyFill="1" applyBorder="1" applyAlignment="1">
      <alignment horizontal="center" vertical="center" wrapText="1"/>
    </xf>
    <xf numFmtId="4" fontId="22" fillId="2" borderId="62" xfId="0" applyNumberFormat="1" applyFont="1" applyFill="1" applyBorder="1" applyAlignment="1" applyProtection="1">
      <alignment horizontal="center" vertical="center" wrapText="1"/>
      <protection hidden="1"/>
    </xf>
    <xf numFmtId="4" fontId="22" fillId="2" borderId="63" xfId="0" applyNumberFormat="1" applyFont="1" applyFill="1" applyBorder="1" applyAlignment="1">
      <alignment horizontal="center" vertical="center" wrapText="1"/>
    </xf>
    <xf numFmtId="4" fontId="22" fillId="2" borderId="64" xfId="0" applyNumberFormat="1" applyFont="1" applyFill="1" applyBorder="1" applyAlignment="1">
      <alignment horizontal="center" vertical="center" wrapText="1"/>
    </xf>
    <xf numFmtId="4" fontId="22" fillId="2" borderId="62"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4" fontId="22" fillId="2" borderId="66" xfId="0" applyNumberFormat="1" applyFont="1" applyFill="1" applyBorder="1" applyAlignment="1">
      <alignment horizontal="center" vertical="center" wrapText="1"/>
    </xf>
    <xf numFmtId="4" fontId="22" fillId="2" borderId="67" xfId="0" applyNumberFormat="1" applyFont="1" applyFill="1" applyBorder="1" applyAlignment="1">
      <alignment horizontal="center" vertical="center" wrapText="1"/>
    </xf>
    <xf numFmtId="4" fontId="39" fillId="2" borderId="62" xfId="0" applyNumberFormat="1" applyFont="1" applyFill="1" applyBorder="1" applyAlignment="1">
      <alignment horizontal="center" vertical="center" wrapText="1"/>
    </xf>
    <xf numFmtId="4" fontId="39" fillId="2" borderId="4"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lignment horizontal="left" vertical="center" wrapText="1"/>
    </xf>
    <xf numFmtId="4" fontId="39" fillId="2" borderId="4" xfId="0" applyNumberFormat="1" applyFont="1" applyFill="1" applyBorder="1" applyAlignment="1">
      <alignment horizontal="center" vertical="center" wrapText="1"/>
    </xf>
    <xf numFmtId="4" fontId="11" fillId="2" borderId="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lignment horizontal="right" vertical="center" wrapText="1"/>
    </xf>
    <xf numFmtId="4" fontId="11" fillId="2" borderId="28" xfId="0" applyNumberFormat="1" applyFont="1" applyFill="1" applyBorder="1" applyAlignment="1">
      <alignment horizontal="center" vertical="center" wrapText="1"/>
    </xf>
    <xf numFmtId="4" fontId="11" fillId="2" borderId="54"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20" xfId="0" applyNumberFormat="1" applyFont="1" applyFill="1" applyBorder="1" applyAlignment="1">
      <alignment horizontal="center" vertical="center" wrapText="1"/>
    </xf>
    <xf numFmtId="4" fontId="11" fillId="2" borderId="21"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68" xfId="0" applyNumberFormat="1" applyFont="1" applyFill="1" applyBorder="1" applyAlignment="1">
      <alignment horizontal="right" vertical="center" wrapText="1"/>
    </xf>
    <xf numFmtId="4" fontId="11" fillId="2" borderId="68" xfId="0" applyNumberFormat="1" applyFont="1" applyFill="1" applyBorder="1" applyAlignment="1">
      <alignment horizontal="center" vertical="center" wrapText="1"/>
    </xf>
    <xf numFmtId="4" fontId="11" fillId="2" borderId="69" xfId="0" applyNumberFormat="1" applyFont="1" applyFill="1" applyBorder="1" applyAlignment="1">
      <alignment horizontal="center" vertical="center" wrapText="1"/>
    </xf>
    <xf numFmtId="4" fontId="11" fillId="2" borderId="70" xfId="0" applyNumberFormat="1" applyFont="1" applyFill="1" applyBorder="1" applyAlignment="1">
      <alignment horizontal="center"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22" fillId="2" borderId="43" xfId="0" applyNumberFormat="1" applyFont="1" applyFill="1" applyBorder="1" applyAlignment="1" applyProtection="1">
      <alignment horizontal="center" vertical="center"/>
      <protection hidden="1"/>
    </xf>
    <xf numFmtId="4" fontId="22" fillId="2" borderId="44" xfId="0" applyNumberFormat="1" applyFont="1" applyFill="1" applyBorder="1" applyAlignment="1" applyProtection="1">
      <alignment horizontal="center" vertical="center"/>
      <protection hidden="1"/>
    </xf>
    <xf numFmtId="4" fontId="22" fillId="2" borderId="45" xfId="0" applyNumberFormat="1" applyFont="1" applyFill="1" applyBorder="1" applyAlignment="1" applyProtection="1">
      <alignment horizontal="center" vertical="center"/>
      <protection hidden="1"/>
    </xf>
    <xf numFmtId="4" fontId="22" fillId="2" borderId="46" xfId="0" applyNumberFormat="1" applyFont="1" applyFill="1" applyBorder="1" applyAlignment="1" applyProtection="1">
      <alignment horizontal="center" vertical="center"/>
      <protection hidden="1"/>
    </xf>
    <xf numFmtId="4" fontId="22" fillId="2" borderId="47" xfId="0" applyNumberFormat="1" applyFont="1" applyFill="1" applyBorder="1" applyAlignment="1" applyProtection="1">
      <alignment horizontal="center" vertical="center"/>
      <protection hidden="1"/>
    </xf>
    <xf numFmtId="4" fontId="22" fillId="2" borderId="48" xfId="0" applyNumberFormat="1" applyFont="1" applyFill="1" applyBorder="1" applyAlignment="1" applyProtection="1">
      <alignment horizontal="center" vertical="center"/>
      <protection hidden="1"/>
    </xf>
    <xf numFmtId="4" fontId="22" fillId="4" borderId="50" xfId="0" applyNumberFormat="1" applyFont="1" applyFill="1" applyBorder="1" applyAlignment="1">
      <alignment horizontal="center" vertical="center" wrapText="1"/>
    </xf>
    <xf numFmtId="4" fontId="22" fillId="0" borderId="35" xfId="0" applyNumberFormat="1" applyFont="1" applyFill="1" applyBorder="1" applyAlignment="1">
      <alignment horizontal="center" vertical="center" wrapText="1"/>
    </xf>
    <xf numFmtId="4" fontId="22" fillId="0" borderId="36" xfId="0" applyNumberFormat="1" applyFont="1" applyFill="1" applyBorder="1" applyAlignment="1">
      <alignment horizontal="center" vertical="center" wrapText="1"/>
    </xf>
    <xf numFmtId="4" fontId="22" fillId="0" borderId="29" xfId="0" applyNumberFormat="1" applyFont="1" applyFill="1" applyBorder="1" applyAlignment="1">
      <alignment horizontal="center" vertical="center" wrapText="1"/>
    </xf>
    <xf numFmtId="4" fontId="22" fillId="4" borderId="35" xfId="0" applyNumberFormat="1" applyFont="1" applyFill="1" applyBorder="1" applyAlignment="1">
      <alignment horizontal="center" vertical="center" wrapText="1"/>
    </xf>
    <xf numFmtId="4" fontId="22" fillId="4" borderId="36" xfId="0" applyNumberFormat="1" applyFont="1" applyFill="1" applyBorder="1" applyAlignment="1">
      <alignment horizontal="center" vertical="center" wrapText="1"/>
    </xf>
    <xf numFmtId="4" fontId="22" fillId="4" borderId="27" xfId="0" applyNumberFormat="1" applyFont="1" applyFill="1" applyBorder="1" applyAlignment="1">
      <alignment horizontal="center" vertical="center" wrapText="1"/>
    </xf>
    <xf numFmtId="4" fontId="22" fillId="0" borderId="50" xfId="0" applyNumberFormat="1" applyFont="1" applyFill="1" applyBorder="1" applyAlignment="1">
      <alignment horizontal="center" vertical="center" wrapText="1"/>
    </xf>
    <xf numFmtId="4" fontId="22" fillId="0" borderId="5" xfId="0" applyNumberFormat="1" applyFont="1" applyFill="1" applyBorder="1" applyAlignment="1">
      <alignment horizontal="center" vertical="center" wrapText="1"/>
    </xf>
    <xf numFmtId="4" fontId="22" fillId="2" borderId="4" xfId="0" applyNumberFormat="1" applyFont="1" applyFill="1" applyBorder="1" applyAlignment="1" applyProtection="1">
      <alignment horizontal="center" vertical="center"/>
      <protection hidden="1"/>
    </xf>
    <xf numFmtId="4" fontId="22" fillId="2" borderId="51" xfId="0" applyNumberFormat="1" applyFont="1" applyFill="1" applyBorder="1" applyAlignment="1">
      <alignment horizontal="left" wrapText="1"/>
    </xf>
    <xf numFmtId="4" fontId="11" fillId="4" borderId="54"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 fontId="11" fillId="4" borderId="20" xfId="0" applyNumberFormat="1" applyFont="1" applyFill="1" applyBorder="1" applyAlignment="1">
      <alignment horizontal="center" vertical="center" wrapText="1"/>
    </xf>
    <xf numFmtId="4" fontId="11" fillId="4" borderId="21" xfId="0" applyNumberFormat="1" applyFont="1" applyFill="1" applyBorder="1" applyAlignment="1">
      <alignment horizontal="center" vertical="center" wrapText="1"/>
    </xf>
    <xf numFmtId="4" fontId="11" fillId="4" borderId="22" xfId="0" applyNumberFormat="1" applyFont="1" applyFill="1" applyBorder="1" applyAlignment="1">
      <alignment horizontal="center" vertical="center" wrapText="1"/>
    </xf>
    <xf numFmtId="4" fontId="11" fillId="0" borderId="2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54"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4" borderId="28" xfId="0" applyNumberFormat="1" applyFont="1" applyFill="1" applyBorder="1" applyAlignment="1">
      <alignment horizontal="center" vertical="center" wrapText="1"/>
    </xf>
    <xf numFmtId="4" fontId="11" fillId="0" borderId="22" xfId="0" applyNumberFormat="1" applyFont="1" applyBorder="1" applyAlignment="1">
      <alignment horizontal="center" vertical="center" wrapText="1"/>
    </xf>
    <xf numFmtId="4" fontId="11" fillId="3" borderId="21" xfId="0" applyNumberFormat="1" applyFont="1" applyFill="1" applyBorder="1" applyAlignment="1">
      <alignment horizontal="center" vertical="center" wrapText="1"/>
    </xf>
    <xf numFmtId="4" fontId="11" fillId="3" borderId="22" xfId="0" applyNumberFormat="1"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4" fontId="11" fillId="3" borderId="28" xfId="0" applyNumberFormat="1" applyFont="1" applyFill="1" applyBorder="1" applyAlignment="1">
      <alignment horizontal="center" vertical="center" wrapText="1"/>
    </xf>
    <xf numFmtId="4" fontId="37" fillId="2" borderId="30" xfId="0" applyNumberFormat="1" applyFont="1" applyFill="1" applyBorder="1" applyAlignment="1">
      <alignment horizontal="right" wrapText="1"/>
    </xf>
    <xf numFmtId="4" fontId="37" fillId="2" borderId="74" xfId="0" applyNumberFormat="1" applyFont="1" applyFill="1" applyBorder="1" applyAlignment="1">
      <alignment horizontal="right" wrapText="1"/>
    </xf>
    <xf numFmtId="4" fontId="22" fillId="0" borderId="52" xfId="0" applyNumberFormat="1" applyFont="1" applyBorder="1" applyAlignment="1">
      <alignment horizontal="center" vertical="center" wrapText="1"/>
    </xf>
    <xf numFmtId="4" fontId="22" fillId="3" borderId="17" xfId="0" applyNumberFormat="1" applyFont="1" applyFill="1" applyBorder="1" applyAlignment="1">
      <alignment horizontal="center" vertical="center" wrapText="1"/>
    </xf>
    <xf numFmtId="4" fontId="22" fillId="3" borderId="18" xfId="0" applyNumberFormat="1" applyFont="1" applyFill="1" applyBorder="1" applyAlignment="1">
      <alignment horizontal="center" vertical="center" wrapText="1"/>
    </xf>
    <xf numFmtId="4" fontId="22" fillId="3" borderId="19" xfId="0" applyNumberFormat="1" applyFont="1" applyFill="1" applyBorder="1" applyAlignment="1">
      <alignment horizontal="center" vertical="center" wrapText="1"/>
    </xf>
    <xf numFmtId="4" fontId="22" fillId="3" borderId="51" xfId="0" applyNumberFormat="1" applyFont="1" applyFill="1" applyBorder="1" applyAlignment="1">
      <alignment horizontal="center" vertical="center" wrapText="1"/>
    </xf>
    <xf numFmtId="4" fontId="22" fillId="3" borderId="52" xfId="0" applyNumberFormat="1" applyFont="1" applyFill="1" applyBorder="1" applyAlignment="1">
      <alignment horizontal="center" vertical="center" wrapText="1"/>
    </xf>
    <xf numFmtId="4" fontId="22" fillId="3" borderId="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xf>
    <xf numFmtId="4" fontId="37" fillId="2" borderId="28" xfId="0" applyNumberFormat="1" applyFont="1" applyFill="1" applyBorder="1" applyAlignment="1">
      <alignment horizontal="right" wrapText="1"/>
    </xf>
    <xf numFmtId="4" fontId="30" fillId="2" borderId="2" xfId="0" applyNumberFormat="1" applyFont="1" applyFill="1" applyBorder="1" applyAlignment="1">
      <alignment horizontal="center" vertical="center"/>
    </xf>
    <xf numFmtId="4" fontId="30" fillId="2" borderId="28" xfId="0" applyNumberFormat="1" applyFont="1" applyFill="1" applyBorder="1" applyAlignment="1">
      <alignment horizontal="right" wrapText="1"/>
    </xf>
    <xf numFmtId="4" fontId="11" fillId="0" borderId="32" xfId="0" applyNumberFormat="1" applyFont="1" applyBorder="1" applyAlignment="1">
      <alignment horizontal="center" vertical="center" wrapText="1"/>
    </xf>
    <xf numFmtId="4" fontId="11" fillId="0" borderId="33" xfId="0" applyNumberFormat="1" applyFont="1" applyBorder="1" applyAlignment="1">
      <alignment horizontal="center" vertical="center" wrapText="1"/>
    </xf>
    <xf numFmtId="4" fontId="11" fillId="3" borderId="54"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3" borderId="20" xfId="0" applyNumberFormat="1" applyFont="1" applyFill="1" applyBorder="1" applyAlignment="1">
      <alignment horizontal="center" vertical="center" wrapText="1"/>
    </xf>
    <xf numFmtId="4" fontId="17" fillId="3" borderId="21" xfId="0" applyNumberFormat="1" applyFont="1" applyFill="1" applyBorder="1" applyAlignment="1">
      <alignment horizontal="center" vertical="center" wrapText="1"/>
    </xf>
    <xf numFmtId="4" fontId="17" fillId="3" borderId="22" xfId="0" applyNumberFormat="1" applyFont="1" applyFill="1" applyBorder="1" applyAlignment="1">
      <alignment horizontal="center" vertical="center" wrapText="1"/>
    </xf>
    <xf numFmtId="4" fontId="17" fillId="3" borderId="28"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xf>
    <xf numFmtId="4" fontId="30" fillId="2" borderId="30" xfId="0" applyNumberFormat="1" applyFont="1" applyFill="1" applyBorder="1" applyAlignment="1">
      <alignment horizontal="right" wrapText="1"/>
    </xf>
    <xf numFmtId="4" fontId="30" fillId="2" borderId="30" xfId="0" applyNumberFormat="1" applyFont="1" applyFill="1" applyBorder="1" applyAlignment="1">
      <alignment horizontal="center" vertical="center" wrapText="1"/>
    </xf>
    <xf numFmtId="4" fontId="17" fillId="3" borderId="56" xfId="0" applyNumberFormat="1"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3" borderId="23"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wrapText="1"/>
    </xf>
    <xf numFmtId="4" fontId="17" fillId="3" borderId="25" xfId="0" applyNumberFormat="1" applyFont="1" applyFill="1" applyBorder="1" applyAlignment="1">
      <alignment horizontal="center" vertical="center" wrapText="1"/>
    </xf>
    <xf numFmtId="4" fontId="17" fillId="3" borderId="30"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37" fillId="0" borderId="54" xfId="0" applyNumberFormat="1" applyFont="1" applyBorder="1" applyAlignment="1">
      <alignment horizontal="center" vertical="center" wrapText="1"/>
    </xf>
    <xf numFmtId="4" fontId="37" fillId="0" borderId="20" xfId="0" applyNumberFormat="1" applyFont="1" applyBorder="1" applyAlignment="1">
      <alignment horizontal="center" vertical="center" wrapText="1"/>
    </xf>
    <xf numFmtId="4" fontId="37" fillId="0" borderId="21" xfId="0" applyNumberFormat="1" applyFont="1" applyBorder="1" applyAlignment="1">
      <alignment horizontal="center" vertical="center" wrapText="1"/>
    </xf>
    <xf numFmtId="4" fontId="37" fillId="0" borderId="22" xfId="0" applyNumberFormat="1"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4" fontId="37" fillId="2" borderId="3" xfId="0" applyNumberFormat="1" applyFont="1" applyFill="1" applyBorder="1" applyAlignment="1">
      <alignment horizontal="center" vertical="center"/>
    </xf>
    <xf numFmtId="4" fontId="37" fillId="0" borderId="56" xfId="0" applyNumberFormat="1" applyFont="1" applyFill="1" applyBorder="1" applyAlignment="1">
      <alignment horizontal="center" vertical="center" wrapText="1"/>
    </xf>
    <xf numFmtId="4" fontId="37" fillId="0" borderId="23" xfId="0" applyNumberFormat="1" applyFont="1" applyBorder="1" applyAlignment="1">
      <alignment horizontal="center" vertical="center" wrapText="1"/>
    </xf>
    <xf numFmtId="4" fontId="37" fillId="0" borderId="24" xfId="0" applyNumberFormat="1" applyFont="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30" xfId="0" applyNumberFormat="1" applyFont="1" applyBorder="1" applyAlignment="1">
      <alignment horizontal="center" vertical="center" wrapText="1"/>
    </xf>
    <xf numFmtId="4" fontId="37" fillId="0" borderId="56" xfId="0" applyNumberFormat="1" applyFont="1" applyBorder="1" applyAlignment="1">
      <alignment horizontal="center" vertical="center" wrapText="1"/>
    </xf>
    <xf numFmtId="4" fontId="37" fillId="0" borderId="3" xfId="0" applyNumberFormat="1" applyFont="1" applyBorder="1" applyAlignment="1">
      <alignment horizontal="center" vertical="center" wrapText="1"/>
    </xf>
    <xf numFmtId="4" fontId="37" fillId="3" borderId="54" xfId="0" applyNumberFormat="1" applyFont="1" applyFill="1" applyBorder="1" applyAlignment="1">
      <alignment horizontal="center" vertical="center" wrapText="1"/>
    </xf>
    <xf numFmtId="4" fontId="37" fillId="2" borderId="6" xfId="0" applyNumberFormat="1" applyFont="1" applyFill="1" applyBorder="1" applyAlignment="1">
      <alignment horizontal="center" vertical="center"/>
    </xf>
    <xf numFmtId="4" fontId="37" fillId="2" borderId="31" xfId="0" applyNumberFormat="1" applyFont="1" applyFill="1" applyBorder="1" applyAlignment="1">
      <alignment horizontal="right" wrapText="1"/>
    </xf>
    <xf numFmtId="4" fontId="37" fillId="2" borderId="31" xfId="0" applyNumberFormat="1" applyFont="1" applyFill="1" applyBorder="1" applyAlignment="1">
      <alignment horizontal="center" vertical="center" wrapText="1"/>
    </xf>
    <xf numFmtId="4" fontId="37" fillId="0" borderId="75" xfId="0" applyNumberFormat="1" applyFont="1" applyFill="1" applyBorder="1" applyAlignment="1">
      <alignment horizontal="center" vertical="center" wrapText="1"/>
    </xf>
    <xf numFmtId="4" fontId="37" fillId="2" borderId="6" xfId="0" applyNumberFormat="1" applyFont="1" applyFill="1" applyBorder="1" applyAlignment="1">
      <alignment horizontal="center" vertical="center" wrapText="1"/>
    </xf>
    <xf numFmtId="4" fontId="37" fillId="0" borderId="37" xfId="0" applyNumberFormat="1" applyFont="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33" xfId="0" applyNumberFormat="1" applyFont="1" applyBorder="1" applyAlignment="1">
      <alignment horizontal="center" vertical="center" wrapText="1"/>
    </xf>
    <xf numFmtId="4" fontId="37" fillId="0" borderId="31" xfId="0" applyNumberFormat="1" applyFont="1" applyBorder="1" applyAlignment="1">
      <alignment horizontal="center" vertical="center" wrapText="1"/>
    </xf>
    <xf numFmtId="4" fontId="37" fillId="0" borderId="75"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22" fillId="2" borderId="3" xfId="0" applyNumberFormat="1" applyFont="1" applyFill="1" applyBorder="1" applyAlignment="1" applyProtection="1">
      <alignment horizontal="center" vertical="center"/>
      <protection hidden="1"/>
    </xf>
    <xf numFmtId="4" fontId="22" fillId="2" borderId="30" xfId="0" applyNumberFormat="1" applyFont="1" applyFill="1" applyBorder="1" applyAlignment="1">
      <alignment horizontal="left" wrapText="1"/>
    </xf>
    <xf numFmtId="4" fontId="22" fillId="2" borderId="30" xfId="0" applyNumberFormat="1" applyFont="1" applyFill="1" applyBorder="1" applyAlignment="1">
      <alignment horizontal="center" vertical="center" wrapText="1"/>
    </xf>
    <xf numFmtId="4" fontId="22" fillId="0" borderId="56" xfId="0" applyNumberFormat="1" applyFont="1" applyBorder="1" applyAlignment="1">
      <alignment horizontal="center" vertical="center" wrapText="1"/>
    </xf>
    <xf numFmtId="4" fontId="22" fillId="2" borderId="3" xfId="0" applyNumberFormat="1" applyFont="1" applyFill="1" applyBorder="1" applyAlignment="1">
      <alignment horizontal="center" vertical="center" wrapText="1"/>
    </xf>
    <xf numFmtId="4" fontId="22" fillId="0" borderId="23" xfId="0" applyNumberFormat="1" applyFont="1" applyBorder="1" applyAlignment="1">
      <alignment horizontal="center" vertical="center" wrapText="1"/>
    </xf>
    <xf numFmtId="4" fontId="22" fillId="0" borderId="24" xfId="0" applyNumberFormat="1" applyFont="1" applyBorder="1" applyAlignment="1">
      <alignment horizontal="center" vertical="center" wrapText="1"/>
    </xf>
    <xf numFmtId="4" fontId="22" fillId="0" borderId="25" xfId="0" applyNumberFormat="1" applyFont="1" applyBorder="1" applyAlignment="1">
      <alignment horizontal="center" vertical="center" wrapText="1"/>
    </xf>
    <xf numFmtId="4" fontId="22" fillId="0" borderId="30"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3" fillId="0" borderId="0" xfId="0" applyFont="1" applyAlignment="1">
      <alignment wrapText="1"/>
    </xf>
    <xf numFmtId="4" fontId="11" fillId="2" borderId="5" xfId="0" applyNumberFormat="1" applyFont="1" applyFill="1" applyBorder="1" applyAlignment="1" applyProtection="1">
      <alignment horizontal="center" vertical="center"/>
      <protection hidden="1"/>
    </xf>
    <xf numFmtId="4" fontId="11" fillId="2" borderId="27" xfId="0" applyNumberFormat="1" applyFont="1" applyFill="1" applyBorder="1" applyAlignment="1">
      <alignment horizontal="right" vertical="center" wrapText="1"/>
    </xf>
    <xf numFmtId="4" fontId="11" fillId="2" borderId="27" xfId="0" applyNumberFormat="1" applyFont="1" applyFill="1" applyBorder="1" applyAlignment="1">
      <alignment horizontal="center" vertical="center" wrapText="1"/>
    </xf>
    <xf numFmtId="4" fontId="11" fillId="0" borderId="50" xfId="0" applyNumberFormat="1" applyFont="1" applyBorder="1" applyAlignment="1">
      <alignment horizontal="center" vertical="center" wrapText="1"/>
    </xf>
    <xf numFmtId="4" fontId="11" fillId="2" borderId="5" xfId="0" applyNumberFormat="1" applyFont="1" applyFill="1" applyBorder="1" applyAlignment="1">
      <alignment horizontal="center" vertical="center" wrapText="1"/>
    </xf>
    <xf numFmtId="4" fontId="11" fillId="0" borderId="35" xfId="0" applyNumberFormat="1" applyFont="1" applyBorder="1" applyAlignment="1">
      <alignment horizontal="center" vertical="center" wrapText="1"/>
    </xf>
    <xf numFmtId="4" fontId="11" fillId="0" borderId="36" xfId="0" applyNumberFormat="1"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7"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7" fillId="2" borderId="5" xfId="0" applyNumberFormat="1" applyFont="1" applyFill="1" applyBorder="1" applyAlignment="1" applyProtection="1">
      <alignment horizontal="center" vertical="center"/>
      <protection hidden="1"/>
    </xf>
    <xf numFmtId="4" fontId="17" fillId="2" borderId="27" xfId="0" applyNumberFormat="1" applyFont="1" applyFill="1" applyBorder="1" applyAlignment="1">
      <alignment horizontal="right" vertical="center" wrapText="1"/>
    </xf>
    <xf numFmtId="4" fontId="11" fillId="2" borderId="2" xfId="0" applyNumberFormat="1" applyFont="1" applyFill="1" applyBorder="1" applyAlignment="1">
      <alignment horizontal="center" vertical="center"/>
    </xf>
    <xf numFmtId="4" fontId="11" fillId="2" borderId="28" xfId="0" applyNumberFormat="1" applyFont="1" applyFill="1" applyBorder="1" applyAlignment="1">
      <alignment horizontal="right" wrapText="1"/>
    </xf>
    <xf numFmtId="4" fontId="11" fillId="2" borderId="3"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0" borderId="56" xfId="0" applyNumberFormat="1" applyFont="1" applyBorder="1" applyAlignment="1">
      <alignment horizontal="center" vertical="center" wrapText="1"/>
    </xf>
    <xf numFmtId="4" fontId="11" fillId="0" borderId="56" xfId="0" applyNumberFormat="1" applyFont="1" applyFill="1" applyBorder="1" applyAlignment="1">
      <alignment horizontal="center" vertical="center" wrapText="1"/>
    </xf>
    <xf numFmtId="4" fontId="11" fillId="0" borderId="23" xfId="0" applyNumberFormat="1" applyFont="1" applyBorder="1" applyAlignment="1">
      <alignment horizontal="center" vertical="center" wrapText="1"/>
    </xf>
    <xf numFmtId="4" fontId="11" fillId="0" borderId="24"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30"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66" fontId="22" fillId="2" borderId="44" xfId="0" applyNumberFormat="1" applyFont="1" applyFill="1" applyBorder="1" applyAlignment="1" applyProtection="1">
      <alignment horizontal="center" vertical="center"/>
      <protection hidden="1"/>
    </xf>
    <xf numFmtId="4" fontId="22" fillId="2" borderId="53" xfId="0" applyNumberFormat="1" applyFont="1" applyFill="1" applyBorder="1" applyAlignment="1">
      <alignment horizontal="left" vertical="center" wrapText="1"/>
    </xf>
    <xf numFmtId="166" fontId="22" fillId="2" borderId="28" xfId="0" applyNumberFormat="1" applyFont="1" applyFill="1" applyBorder="1" applyAlignment="1">
      <alignment horizontal="center" vertical="center" wrapText="1"/>
    </xf>
    <xf numFmtId="4" fontId="22" fillId="2" borderId="54" xfId="0" applyNumberFormat="1"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22" fillId="2" borderId="20" xfId="0" applyNumberFormat="1" applyFont="1" applyFill="1" applyBorder="1" applyAlignment="1">
      <alignment horizontal="center" vertical="center" wrapText="1"/>
    </xf>
    <xf numFmtId="4" fontId="22" fillId="2" borderId="21" xfId="0" applyNumberFormat="1" applyFont="1" applyFill="1" applyBorder="1" applyAlignment="1">
      <alignment horizontal="center" vertical="center" wrapText="1"/>
    </xf>
    <xf numFmtId="4" fontId="22" fillId="2" borderId="22" xfId="0" applyNumberFormat="1" applyFont="1" applyFill="1" applyBorder="1" applyAlignment="1">
      <alignment horizontal="center" vertical="center" wrapText="1"/>
    </xf>
    <xf numFmtId="4" fontId="22" fillId="2" borderId="28" xfId="0" applyNumberFormat="1" applyFont="1" applyFill="1" applyBorder="1" applyAlignment="1">
      <alignment horizontal="center" vertical="center" wrapText="1"/>
    </xf>
    <xf numFmtId="166" fontId="11" fillId="0" borderId="28" xfId="0" applyNumberFormat="1" applyFont="1" applyBorder="1" applyAlignment="1">
      <alignment horizontal="center" vertical="center" wrapText="1"/>
    </xf>
    <xf numFmtId="4" fontId="16" fillId="2" borderId="4" xfId="0" applyNumberFormat="1" applyFont="1" applyFill="1" applyBorder="1" applyAlignment="1" applyProtection="1">
      <alignment horizontal="center" vertical="center"/>
      <protection hidden="1"/>
    </xf>
    <xf numFmtId="166" fontId="22" fillId="2" borderId="51" xfId="0" applyNumberFormat="1" applyFont="1" applyFill="1" applyBorder="1" applyAlignment="1">
      <alignment horizontal="center" vertical="center" wrapText="1"/>
    </xf>
    <xf numFmtId="166" fontId="22" fillId="3" borderId="51" xfId="0" applyNumberFormat="1" applyFont="1" applyFill="1" applyBorder="1" applyAlignment="1">
      <alignment horizontal="center" vertical="center" wrapText="1"/>
    </xf>
    <xf numFmtId="166" fontId="11" fillId="0" borderId="30" xfId="0" applyNumberFormat="1" applyFont="1" applyBorder="1" applyAlignment="1">
      <alignment horizontal="center" vertical="center" wrapText="1"/>
    </xf>
    <xf numFmtId="166" fontId="17" fillId="0" borderId="28" xfId="0" applyNumberFormat="1" applyFont="1" applyBorder="1" applyAlignment="1">
      <alignment horizontal="center" vertical="center" wrapText="1"/>
    </xf>
    <xf numFmtId="4" fontId="17" fillId="2" borderId="54" xfId="0" applyNumberFormat="1" applyFont="1" applyFill="1" applyBorder="1" applyAlignment="1">
      <alignment horizontal="center" vertical="center" wrapText="1"/>
    </xf>
    <xf numFmtId="4" fontId="17" fillId="2" borderId="20"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4" fontId="17" fillId="2" borderId="22" xfId="0" applyNumberFormat="1" applyFont="1" applyFill="1" applyBorder="1" applyAlignment="1">
      <alignment horizontal="center" vertical="center" wrapText="1"/>
    </xf>
    <xf numFmtId="4" fontId="17" fillId="2" borderId="28" xfId="0" applyNumberFormat="1" applyFont="1" applyFill="1" applyBorder="1" applyAlignment="1">
      <alignment horizontal="center" vertical="center" wrapText="1"/>
    </xf>
    <xf numFmtId="166" fontId="11" fillId="3" borderId="28" xfId="0" applyNumberFormat="1" applyFont="1" applyFill="1" applyBorder="1" applyAlignment="1">
      <alignment horizontal="center" vertical="center" wrapText="1"/>
    </xf>
    <xf numFmtId="166" fontId="11" fillId="3" borderId="30" xfId="0" applyNumberFormat="1" applyFont="1" applyFill="1" applyBorder="1" applyAlignment="1">
      <alignment horizontal="center" vertical="center" wrapText="1"/>
    </xf>
    <xf numFmtId="4" fontId="30" fillId="2" borderId="6" xfId="0" applyNumberFormat="1" applyFont="1" applyFill="1" applyBorder="1" applyAlignment="1">
      <alignment horizontal="center" vertical="center"/>
    </xf>
    <xf numFmtId="166" fontId="11" fillId="0" borderId="31" xfId="0" applyNumberFormat="1" applyFont="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2"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6" fillId="2" borderId="3" xfId="0" applyNumberFormat="1" applyFont="1" applyFill="1" applyBorder="1" applyAlignment="1" applyProtection="1">
      <alignment horizontal="center" vertical="center"/>
      <protection hidden="1"/>
    </xf>
    <xf numFmtId="166" fontId="22" fillId="0" borderId="30" xfId="0" applyNumberFormat="1" applyFont="1" applyBorder="1" applyAlignment="1">
      <alignment horizontal="center" vertical="center" wrapText="1"/>
    </xf>
    <xf numFmtId="4" fontId="22" fillId="2" borderId="56" xfId="0" applyNumberFormat="1" applyFont="1" applyFill="1" applyBorder="1" applyAlignment="1">
      <alignment horizontal="center" vertical="center" wrapText="1"/>
    </xf>
    <xf numFmtId="4" fontId="22" fillId="2" borderId="23" xfId="0" applyNumberFormat="1" applyFont="1" applyFill="1" applyBorder="1" applyAlignment="1">
      <alignment horizontal="center" vertical="center" wrapText="1"/>
    </xf>
    <xf numFmtId="4" fontId="22" fillId="2" borderId="24" xfId="0" applyNumberFormat="1" applyFont="1" applyFill="1" applyBorder="1" applyAlignment="1">
      <alignment horizontal="center" vertical="center" wrapText="1"/>
    </xf>
    <xf numFmtId="4" fontId="22" fillId="2" borderId="25" xfId="0" applyNumberFormat="1" applyFont="1" applyFill="1" applyBorder="1" applyAlignment="1">
      <alignment horizontal="center" vertical="center" wrapText="1"/>
    </xf>
    <xf numFmtId="4" fontId="30" fillId="2" borderId="5" xfId="0" applyNumberFormat="1" applyFont="1" applyFill="1" applyBorder="1" applyAlignment="1" applyProtection="1">
      <alignment horizontal="center" vertical="center"/>
      <protection hidden="1"/>
    </xf>
    <xf numFmtId="4" fontId="37" fillId="2" borderId="27" xfId="0" applyNumberFormat="1" applyFont="1" applyFill="1" applyBorder="1" applyAlignment="1">
      <alignment horizontal="right" vertical="center" wrapText="1"/>
    </xf>
    <xf numFmtId="166" fontId="11" fillId="0" borderId="27" xfId="0" applyNumberFormat="1" applyFont="1" applyBorder="1" applyAlignment="1">
      <alignment horizontal="center" vertical="center" wrapText="1"/>
    </xf>
    <xf numFmtId="4" fontId="11" fillId="2" borderId="50"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6" xfId="0" applyNumberFormat="1"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4" fontId="30" fillId="2" borderId="27" xfId="0" applyNumberFormat="1" applyFont="1" applyFill="1" applyBorder="1" applyAlignment="1">
      <alignment horizontal="right" vertical="center" wrapText="1"/>
    </xf>
    <xf numFmtId="4" fontId="37" fillId="2" borderId="30" xfId="0" applyNumberFormat="1" applyFont="1" applyFill="1" applyBorder="1" applyAlignment="1">
      <alignment horizontal="right" vertical="center" wrapText="1"/>
    </xf>
    <xf numFmtId="0" fontId="11" fillId="2" borderId="27" xfId="0" applyFont="1" applyFill="1" applyBorder="1" applyAlignment="1" applyProtection="1">
      <alignment horizontal="center" vertical="center"/>
      <protection hidden="1"/>
    </xf>
    <xf numFmtId="0" fontId="11" fillId="3" borderId="4" xfId="0" applyFont="1" applyFill="1" applyBorder="1" applyAlignment="1" applyProtection="1">
      <alignment horizontal="left" vertical="center" wrapText="1"/>
      <protection hidden="1"/>
    </xf>
    <xf numFmtId="2" fontId="22" fillId="2" borderId="76" xfId="0" applyNumberFormat="1" applyFont="1" applyFill="1" applyBorder="1" applyAlignment="1">
      <alignment horizontal="center" vertical="center" wrapText="1"/>
    </xf>
    <xf numFmtId="2" fontId="22" fillId="2" borderId="50" xfId="0" applyNumberFormat="1" applyFont="1" applyFill="1" applyBorder="1" applyAlignment="1" applyProtection="1">
      <alignment horizontal="center" vertical="center" wrapText="1"/>
      <protection hidden="1"/>
    </xf>
    <xf numFmtId="2" fontId="22" fillId="2" borderId="2" xfId="0" applyNumberFormat="1" applyFont="1" applyFill="1" applyBorder="1" applyAlignment="1">
      <alignment horizontal="center" vertical="center" wrapText="1"/>
    </xf>
    <xf numFmtId="0" fontId="11" fillId="2" borderId="5" xfId="0" applyFont="1" applyFill="1" applyBorder="1" applyAlignment="1" applyProtection="1">
      <alignment horizontal="left" vertical="center" wrapText="1"/>
      <protection hidden="1"/>
    </xf>
    <xf numFmtId="2" fontId="11" fillId="2" borderId="77" xfId="0" applyNumberFormat="1" applyFont="1" applyFill="1" applyBorder="1" applyAlignment="1">
      <alignment horizontal="center" vertical="center" wrapText="1"/>
    </xf>
    <xf numFmtId="2" fontId="11" fillId="0" borderId="50" xfId="0" applyNumberFormat="1" applyFont="1" applyBorder="1" applyAlignment="1" applyProtection="1">
      <alignment horizontal="center" vertical="center" wrapText="1"/>
      <protection hidden="1"/>
    </xf>
    <xf numFmtId="2" fontId="11" fillId="2" borderId="2" xfId="0" applyNumberFormat="1" applyFont="1" applyFill="1" applyBorder="1" applyAlignment="1">
      <alignment horizontal="center" vertical="center" wrapText="1"/>
    </xf>
    <xf numFmtId="0" fontId="17" fillId="2" borderId="78" xfId="0" applyFont="1" applyFill="1" applyBorder="1" applyAlignment="1" applyProtection="1">
      <alignment horizontal="center" vertical="center"/>
      <protection hidden="1"/>
    </xf>
    <xf numFmtId="4" fontId="17" fillId="2" borderId="6" xfId="0" applyNumberFormat="1" applyFont="1" applyFill="1" applyBorder="1" applyAlignment="1">
      <alignment horizontal="right" vertical="center" wrapText="1"/>
    </xf>
    <xf numFmtId="2" fontId="11" fillId="2" borderId="79" xfId="0" applyNumberFormat="1" applyFont="1" applyFill="1" applyBorder="1" applyAlignment="1">
      <alignment horizontal="center" vertical="center" wrapText="1"/>
    </xf>
    <xf numFmtId="2" fontId="11" fillId="0" borderId="80" xfId="0" applyNumberFormat="1" applyFont="1" applyBorder="1" applyAlignment="1" applyProtection="1">
      <alignment horizontal="center" vertical="center" wrapText="1"/>
      <protection hidden="1"/>
    </xf>
    <xf numFmtId="2" fontId="11" fillId="2" borderId="3" xfId="0" applyNumberFormat="1" applyFont="1" applyFill="1" applyBorder="1" applyAlignment="1">
      <alignment horizontal="center" vertical="center" wrapText="1"/>
    </xf>
    <xf numFmtId="0" fontId="17" fillId="2" borderId="51" xfId="0" applyFont="1" applyFill="1" applyBorder="1" applyAlignment="1" applyProtection="1">
      <alignment horizontal="center" vertical="center"/>
      <protection hidden="1"/>
    </xf>
    <xf numFmtId="0" fontId="17" fillId="3" borderId="51" xfId="0" applyFont="1" applyFill="1" applyBorder="1" applyAlignment="1" applyProtection="1">
      <alignment horizontal="left" vertical="center" wrapText="1"/>
      <protection hidden="1"/>
    </xf>
    <xf numFmtId="2" fontId="16" fillId="2" borderId="76" xfId="0" applyNumberFormat="1" applyFont="1" applyFill="1" applyBorder="1" applyAlignment="1">
      <alignment horizontal="center" vertical="center" wrapText="1"/>
    </xf>
    <xf numFmtId="2" fontId="16" fillId="2" borderId="52" xfId="0" applyNumberFormat="1" applyFont="1" applyFill="1" applyBorder="1" applyAlignment="1" applyProtection="1">
      <alignment horizontal="center" vertical="center" wrapText="1"/>
      <protection hidden="1"/>
    </xf>
    <xf numFmtId="2" fontId="16" fillId="2" borderId="4" xfId="0" applyNumberFormat="1" applyFont="1" applyFill="1" applyBorder="1" applyAlignment="1">
      <alignment horizontal="center" vertical="center" wrapText="1"/>
    </xf>
    <xf numFmtId="0" fontId="17" fillId="2" borderId="28" xfId="0" applyFont="1" applyFill="1" applyBorder="1" applyAlignment="1" applyProtection="1">
      <alignment horizontal="center" vertical="center"/>
      <protection hidden="1"/>
    </xf>
    <xf numFmtId="0" fontId="17" fillId="2" borderId="28" xfId="0" applyFont="1" applyFill="1" applyBorder="1" applyAlignment="1" applyProtection="1">
      <alignment horizontal="left" vertical="center" wrapText="1"/>
      <protection hidden="1"/>
    </xf>
    <xf numFmtId="2" fontId="17" fillId="2" borderId="77" xfId="0" applyNumberFormat="1" applyFont="1" applyFill="1" applyBorder="1" applyAlignment="1">
      <alignment horizontal="center" vertical="center" wrapText="1"/>
    </xf>
    <xf numFmtId="2" fontId="17" fillId="0" borderId="50" xfId="0" applyNumberFormat="1" applyFont="1" applyBorder="1" applyAlignment="1" applyProtection="1">
      <alignment horizontal="center" vertical="center" wrapText="1"/>
      <protection hidden="1"/>
    </xf>
    <xf numFmtId="2" fontId="17" fillId="2" borderId="2" xfId="0" applyNumberFormat="1" applyFont="1" applyFill="1" applyBorder="1" applyAlignment="1">
      <alignment horizontal="center" vertical="center" wrapText="1"/>
    </xf>
    <xf numFmtId="0" fontId="17" fillId="2" borderId="30" xfId="0" applyFont="1" applyFill="1" applyBorder="1" applyAlignment="1" applyProtection="1">
      <alignment horizontal="center" vertical="center"/>
      <protection hidden="1"/>
    </xf>
    <xf numFmtId="0" fontId="17" fillId="2" borderId="30" xfId="0" applyFont="1" applyFill="1" applyBorder="1" applyAlignment="1" applyProtection="1">
      <alignment horizontal="left" vertical="center" wrapText="1"/>
      <protection hidden="1"/>
    </xf>
    <xf numFmtId="2" fontId="17" fillId="2" borderId="79" xfId="0" applyNumberFormat="1" applyFont="1" applyFill="1" applyBorder="1" applyAlignment="1">
      <alignment horizontal="center" vertical="center" wrapText="1"/>
    </xf>
    <xf numFmtId="2" fontId="17" fillId="0" borderId="80" xfId="0" applyNumberFormat="1" applyFont="1" applyBorder="1" applyAlignment="1" applyProtection="1">
      <alignment horizontal="center" vertical="center" wrapText="1"/>
      <protection hidden="1"/>
    </xf>
    <xf numFmtId="2" fontId="17" fillId="2" borderId="3" xfId="0" applyNumberFormat="1" applyFont="1" applyFill="1" applyBorder="1" applyAlignment="1">
      <alignment horizontal="center" vertical="center" wrapText="1"/>
    </xf>
    <xf numFmtId="0" fontId="17" fillId="2" borderId="6" xfId="0" applyFont="1" applyFill="1" applyBorder="1" applyAlignment="1" applyProtection="1">
      <alignment horizontal="left" vertical="center" wrapText="1"/>
      <protection hidden="1"/>
    </xf>
    <xf numFmtId="0" fontId="11" fillId="3" borderId="27" xfId="0" applyFont="1" applyFill="1" applyBorder="1" applyAlignment="1" applyProtection="1">
      <alignment horizontal="left" vertical="center" wrapText="1"/>
      <protection hidden="1"/>
    </xf>
    <xf numFmtId="0" fontId="17" fillId="2" borderId="38" xfId="0" applyFont="1" applyFill="1" applyBorder="1" applyAlignment="1" applyProtection="1">
      <alignment horizontal="center" vertical="center"/>
      <protection hidden="1"/>
    </xf>
    <xf numFmtId="0" fontId="11" fillId="3" borderId="1" xfId="0" applyFont="1" applyFill="1" applyBorder="1" applyAlignment="1" applyProtection="1">
      <alignment horizontal="left" vertical="center" wrapText="1"/>
      <protection hidden="1"/>
    </xf>
    <xf numFmtId="2" fontId="17" fillId="2" borderId="81" xfId="0" applyNumberFormat="1" applyFont="1" applyFill="1" applyBorder="1" applyAlignment="1">
      <alignment horizontal="center" vertical="center" wrapText="1"/>
    </xf>
    <xf numFmtId="2" fontId="17" fillId="0" borderId="39" xfId="0" applyNumberFormat="1" applyFont="1" applyBorder="1" applyAlignment="1" applyProtection="1">
      <alignment horizontal="center" vertical="center" wrapText="1"/>
      <protection hidden="1"/>
    </xf>
    <xf numFmtId="2" fontId="17" fillId="2" borderId="1" xfId="0" applyNumberFormat="1" applyFont="1" applyFill="1" applyBorder="1" applyAlignment="1">
      <alignment horizontal="center" vertical="center" wrapText="1"/>
    </xf>
    <xf numFmtId="4" fontId="17" fillId="2" borderId="28" xfId="0" applyNumberFormat="1" applyFont="1" applyFill="1" applyBorder="1" applyAlignment="1">
      <alignment horizontal="left" wrapText="1"/>
    </xf>
    <xf numFmtId="2" fontId="17" fillId="0" borderId="54" xfId="0" applyNumberFormat="1" applyFont="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2" borderId="58" xfId="0" applyFont="1" applyFill="1" applyBorder="1" applyAlignment="1" applyProtection="1">
      <alignment horizontal="center" vertical="center"/>
      <protection hidden="1"/>
    </xf>
    <xf numFmtId="0" fontId="17" fillId="3" borderId="58" xfId="0" applyFont="1" applyFill="1" applyBorder="1" applyAlignment="1" applyProtection="1">
      <alignment horizontal="left" vertical="center" wrapText="1"/>
      <protection hidden="1"/>
    </xf>
    <xf numFmtId="2" fontId="17" fillId="2" borderId="82" xfId="0" applyNumberFormat="1" applyFont="1" applyFill="1" applyBorder="1" applyAlignment="1">
      <alignment horizontal="center" vertical="center" wrapText="1"/>
    </xf>
    <xf numFmtId="2" fontId="17" fillId="0" borderId="59" xfId="0" applyNumberFormat="1" applyFont="1" applyBorder="1" applyAlignment="1" applyProtection="1">
      <alignment horizontal="center" vertical="center" wrapText="1"/>
      <protection hidden="1"/>
    </xf>
    <xf numFmtId="2" fontId="17" fillId="2" borderId="57" xfId="0" applyNumberFormat="1" applyFont="1" applyFill="1" applyBorder="1" applyAlignment="1">
      <alignment horizontal="center" vertical="center" wrapText="1"/>
    </xf>
    <xf numFmtId="168" fontId="22" fillId="2" borderId="45" xfId="0" applyNumberFormat="1" applyFont="1" applyFill="1" applyBorder="1" applyAlignment="1" applyProtection="1">
      <alignment horizontal="center" vertical="center"/>
      <protection hidden="1"/>
    </xf>
    <xf numFmtId="4" fontId="22" fillId="2" borderId="83" xfId="0" applyNumberFormat="1" applyFont="1" applyFill="1" applyBorder="1" applyAlignment="1" applyProtection="1">
      <alignment horizontal="center" vertical="center"/>
      <protection hidden="1"/>
    </xf>
    <xf numFmtId="4" fontId="22" fillId="2" borderId="83" xfId="0" applyNumberFormat="1" applyFont="1" applyFill="1" applyBorder="1" applyAlignment="1">
      <alignment horizontal="left" vertical="center" wrapText="1"/>
    </xf>
    <xf numFmtId="166" fontId="22" fillId="2" borderId="84" xfId="0" applyNumberFormat="1" applyFont="1" applyFill="1" applyBorder="1" applyAlignment="1" applyProtection="1">
      <alignment horizontal="center" vertical="center"/>
      <protection hidden="1"/>
    </xf>
    <xf numFmtId="168" fontId="22" fillId="2" borderId="85" xfId="0" applyNumberFormat="1" applyFont="1" applyFill="1" applyBorder="1" applyAlignment="1" applyProtection="1">
      <alignment horizontal="center" vertical="center"/>
      <protection hidden="1"/>
    </xf>
    <xf numFmtId="4" fontId="22" fillId="2" borderId="86" xfId="0" applyNumberFormat="1" applyFont="1" applyFill="1" applyBorder="1" applyAlignment="1" applyProtection="1">
      <alignment horizontal="center" vertical="center"/>
      <protection hidden="1"/>
    </xf>
    <xf numFmtId="4" fontId="22" fillId="2" borderId="87" xfId="0" applyNumberFormat="1" applyFont="1" applyFill="1" applyBorder="1" applyAlignment="1" applyProtection="1">
      <alignment horizontal="center" vertical="center"/>
      <protection hidden="1"/>
    </xf>
    <xf numFmtId="4" fontId="22" fillId="2" borderId="88" xfId="0" applyNumberFormat="1" applyFont="1" applyFill="1" applyBorder="1" applyAlignment="1" applyProtection="1">
      <alignment horizontal="center" vertical="center"/>
      <protection hidden="1"/>
    </xf>
    <xf numFmtId="4" fontId="22" fillId="2" borderId="84" xfId="0" applyNumberFormat="1" applyFont="1" applyFill="1" applyBorder="1" applyAlignment="1" applyProtection="1">
      <alignment horizontal="center" vertical="center"/>
      <protection hidden="1"/>
    </xf>
    <xf numFmtId="4" fontId="22" fillId="2" borderId="85" xfId="0" applyNumberFormat="1" applyFont="1" applyFill="1" applyBorder="1" applyAlignment="1" applyProtection="1">
      <alignment horizontal="center" vertical="center"/>
      <protection hidden="1"/>
    </xf>
    <xf numFmtId="2" fontId="3" fillId="0" borderId="0" xfId="0" applyNumberFormat="1" applyFont="1"/>
    <xf numFmtId="4" fontId="30" fillId="2" borderId="2" xfId="0" applyNumberFormat="1" applyFont="1" applyFill="1" applyBorder="1" applyAlignment="1" applyProtection="1">
      <alignment horizontal="center" vertical="center" wrapText="1"/>
      <protection hidden="1"/>
    </xf>
    <xf numFmtId="166" fontId="17" fillId="0" borderId="28" xfId="0" applyNumberFormat="1" applyFont="1" applyBorder="1" applyAlignment="1" applyProtection="1">
      <alignment horizontal="center" vertical="center"/>
      <protection hidden="1"/>
    </xf>
    <xf numFmtId="168" fontId="17" fillId="2" borderId="54" xfId="0" applyNumberFormat="1" applyFont="1" applyFill="1" applyBorder="1" applyAlignment="1" applyProtection="1">
      <alignment horizontal="center" vertical="center"/>
      <protection hidden="1"/>
    </xf>
    <xf numFmtId="4" fontId="17" fillId="2" borderId="2" xfId="0" applyNumberFormat="1" applyFont="1" applyFill="1" applyBorder="1" applyAlignment="1" applyProtection="1">
      <alignment horizontal="center" vertical="center"/>
      <protection hidden="1"/>
    </xf>
    <xf numFmtId="4" fontId="17" fillId="2" borderId="20" xfId="0" applyNumberFormat="1" applyFont="1" applyFill="1" applyBorder="1" applyAlignment="1" applyProtection="1">
      <alignment horizontal="center" vertical="center"/>
      <protection hidden="1"/>
    </xf>
    <xf numFmtId="4" fontId="17" fillId="2" borderId="21" xfId="0" applyNumberFormat="1" applyFont="1" applyFill="1" applyBorder="1" applyAlignment="1" applyProtection="1">
      <alignment horizontal="center" vertical="center"/>
      <protection hidden="1"/>
    </xf>
    <xf numFmtId="4" fontId="17" fillId="2" borderId="22" xfId="0" applyNumberFormat="1" applyFont="1" applyFill="1" applyBorder="1" applyAlignment="1" applyProtection="1">
      <alignment horizontal="center" vertical="center"/>
      <protection hidden="1"/>
    </xf>
    <xf numFmtId="4" fontId="17" fillId="2" borderId="28" xfId="0" applyNumberFormat="1" applyFont="1" applyFill="1" applyBorder="1" applyAlignment="1" applyProtection="1">
      <alignment horizontal="center" vertical="center"/>
      <protection hidden="1"/>
    </xf>
    <xf numFmtId="4" fontId="17" fillId="2" borderId="54" xfId="0" applyNumberFormat="1" applyFont="1" applyFill="1" applyBorder="1" applyAlignment="1" applyProtection="1">
      <alignment horizontal="center" vertical="center"/>
      <protection hidden="1"/>
    </xf>
    <xf numFmtId="0" fontId="2" fillId="0" borderId="0" xfId="0" applyFont="1"/>
    <xf numFmtId="166" fontId="22" fillId="2" borderId="51" xfId="0" applyNumberFormat="1" applyFont="1" applyFill="1" applyBorder="1" applyAlignment="1" applyProtection="1">
      <alignment horizontal="center" vertical="center" wrapText="1"/>
      <protection hidden="1"/>
    </xf>
    <xf numFmtId="168" fontId="22" fillId="2" borderId="52" xfId="0" applyNumberFormat="1" applyFont="1" applyFill="1" applyBorder="1" applyAlignment="1" applyProtection="1">
      <alignment horizontal="center" vertical="center" wrapText="1"/>
      <protection hidden="1"/>
    </xf>
    <xf numFmtId="4" fontId="22" fillId="2" borderId="4" xfId="0" applyNumberFormat="1" applyFont="1" applyFill="1" applyBorder="1" applyAlignment="1" applyProtection="1">
      <alignment horizontal="center" vertical="center" wrapText="1"/>
      <protection hidden="1"/>
    </xf>
    <xf numFmtId="4" fontId="22" fillId="2" borderId="17" xfId="0" applyNumberFormat="1" applyFont="1" applyFill="1" applyBorder="1" applyAlignment="1" applyProtection="1">
      <alignment horizontal="center" vertical="center" wrapText="1"/>
      <protection hidden="1"/>
    </xf>
    <xf numFmtId="4" fontId="22" fillId="2" borderId="18" xfId="0" applyNumberFormat="1" applyFont="1" applyFill="1" applyBorder="1" applyAlignment="1" applyProtection="1">
      <alignment horizontal="center" vertical="center" wrapText="1"/>
      <protection hidden="1"/>
    </xf>
    <xf numFmtId="4" fontId="22" fillId="2" borderId="19"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pplyProtection="1">
      <alignment horizontal="center" vertical="center" wrapText="1"/>
      <protection hidden="1"/>
    </xf>
    <xf numFmtId="4" fontId="22" fillId="2" borderId="52" xfId="0" applyNumberFormat="1" applyFont="1" applyFill="1" applyBorder="1" applyAlignment="1" applyProtection="1">
      <alignment horizontal="center" vertical="center" wrapText="1"/>
      <protection hidden="1"/>
    </xf>
    <xf numFmtId="168" fontId="11" fillId="2" borderId="54" xfId="0" applyNumberFormat="1" applyFont="1" applyFill="1" applyBorder="1" applyAlignment="1">
      <alignment horizontal="center" vertical="center" wrapText="1"/>
    </xf>
    <xf numFmtId="4" fontId="37" fillId="2" borderId="89" xfId="0" applyNumberFormat="1" applyFont="1" applyFill="1" applyBorder="1" applyAlignment="1">
      <alignment horizontal="center" vertical="center"/>
    </xf>
    <xf numFmtId="4" fontId="37" fillId="2" borderId="90" xfId="0" applyNumberFormat="1" applyFont="1" applyFill="1" applyBorder="1" applyAlignment="1">
      <alignment horizontal="right" vertical="center" wrapText="1"/>
    </xf>
    <xf numFmtId="168" fontId="11" fillId="2" borderId="75" xfId="0" applyNumberFormat="1" applyFont="1" applyFill="1" applyBorder="1" applyAlignment="1">
      <alignment horizontal="center" vertical="center" wrapText="1"/>
    </xf>
    <xf numFmtId="166" fontId="22" fillId="2" borderId="27" xfId="0" applyNumberFormat="1" applyFont="1" applyFill="1" applyBorder="1" applyAlignment="1">
      <alignment horizontal="center" vertical="center" wrapText="1"/>
    </xf>
    <xf numFmtId="168" fontId="22" fillId="2" borderId="50" xfId="0" applyNumberFormat="1" applyFont="1" applyFill="1" applyBorder="1" applyAlignment="1">
      <alignment horizontal="center" vertical="center" wrapText="1"/>
    </xf>
    <xf numFmtId="4" fontId="16" fillId="2" borderId="51" xfId="0" applyNumberFormat="1" applyFont="1" applyFill="1" applyBorder="1" applyAlignment="1">
      <alignment horizontal="left" vertical="center" wrapText="1"/>
    </xf>
    <xf numFmtId="166" fontId="16" fillId="2" borderId="51" xfId="0" applyNumberFormat="1" applyFont="1" applyFill="1" applyBorder="1" applyAlignment="1" applyProtection="1">
      <alignment horizontal="center" vertical="center" wrapText="1"/>
      <protection hidden="1"/>
    </xf>
    <xf numFmtId="168" fontId="16" fillId="2" borderId="52" xfId="0" applyNumberFormat="1" applyFont="1" applyFill="1" applyBorder="1" applyAlignment="1" applyProtection="1">
      <alignment horizontal="center" vertical="center" wrapText="1"/>
      <protection hidden="1"/>
    </xf>
    <xf numFmtId="4" fontId="16" fillId="2" borderId="4" xfId="0" applyNumberFormat="1" applyFont="1" applyFill="1" applyBorder="1" applyAlignment="1" applyProtection="1">
      <alignment horizontal="center" vertical="center" wrapText="1"/>
      <protection hidden="1"/>
    </xf>
    <xf numFmtId="4" fontId="16" fillId="2" borderId="17" xfId="0" applyNumberFormat="1" applyFont="1" applyFill="1" applyBorder="1" applyAlignment="1" applyProtection="1">
      <alignment horizontal="center" vertical="center" wrapText="1"/>
      <protection hidden="1"/>
    </xf>
    <xf numFmtId="4" fontId="16" fillId="2" borderId="18" xfId="0" applyNumberFormat="1" applyFont="1" applyFill="1" applyBorder="1" applyAlignment="1" applyProtection="1">
      <alignment horizontal="center" vertical="center" wrapText="1"/>
      <protection hidden="1"/>
    </xf>
    <xf numFmtId="4" fontId="16" fillId="2" borderId="19"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52" xfId="0" applyNumberFormat="1" applyFont="1" applyFill="1" applyBorder="1" applyAlignment="1" applyProtection="1">
      <alignment horizontal="center" vertical="center" wrapText="1"/>
      <protection hidden="1"/>
    </xf>
    <xf numFmtId="168" fontId="17" fillId="2" borderId="54" xfId="0" applyNumberFormat="1" applyFont="1" applyFill="1" applyBorder="1" applyAlignment="1">
      <alignment horizontal="center" vertical="center" wrapText="1"/>
    </xf>
    <xf numFmtId="4" fontId="30" fillId="2" borderId="74" xfId="0" applyNumberFormat="1" applyFont="1" applyFill="1" applyBorder="1" applyAlignment="1">
      <alignment horizontal="right" wrapText="1"/>
    </xf>
    <xf numFmtId="4" fontId="16" fillId="2" borderId="51" xfId="0" applyNumberFormat="1" applyFont="1" applyFill="1" applyBorder="1" applyAlignment="1">
      <alignment horizontal="left" wrapText="1"/>
    </xf>
    <xf numFmtId="166" fontId="16" fillId="0" borderId="51" xfId="0" applyNumberFormat="1" applyFont="1" applyBorder="1" applyAlignment="1" applyProtection="1">
      <alignment horizontal="center" vertical="center" wrapText="1"/>
      <protection hidden="1"/>
    </xf>
    <xf numFmtId="166" fontId="17" fillId="0" borderId="30" xfId="0" applyNumberFormat="1" applyFont="1" applyBorder="1" applyAlignment="1">
      <alignment horizontal="center" vertical="center" wrapText="1"/>
    </xf>
    <xf numFmtId="166" fontId="11" fillId="4" borderId="28" xfId="0" applyNumberFormat="1" applyFont="1" applyFill="1" applyBorder="1" applyAlignment="1">
      <alignment horizontal="center" vertical="center" wrapText="1"/>
    </xf>
    <xf numFmtId="166" fontId="22" fillId="0" borderId="51" xfId="0" applyNumberFormat="1" applyFont="1" applyBorder="1" applyAlignment="1" applyProtection="1">
      <alignment horizontal="center" vertical="center" wrapText="1"/>
      <protection hidden="1"/>
    </xf>
    <xf numFmtId="169" fontId="22" fillId="2" borderId="52" xfId="0" applyNumberFormat="1" applyFont="1" applyFill="1" applyBorder="1" applyAlignment="1" applyProtection="1">
      <alignment horizontal="center" vertical="center" wrapText="1"/>
      <protection hidden="1"/>
    </xf>
    <xf numFmtId="4" fontId="37" fillId="2" borderId="5" xfId="0" applyNumberFormat="1" applyFont="1" applyFill="1" applyBorder="1" applyAlignment="1" applyProtection="1">
      <alignment horizontal="center" vertical="center"/>
      <protection hidden="1"/>
    </xf>
    <xf numFmtId="166" fontId="11" fillId="0" borderId="28" xfId="0" applyNumberFormat="1" applyFont="1" applyBorder="1" applyAlignment="1" applyProtection="1">
      <alignment horizontal="center" vertical="center" wrapText="1"/>
      <protection hidden="1"/>
    </xf>
    <xf numFmtId="168" fontId="11" fillId="2" borderId="54" xfId="0" applyNumberFormat="1" applyFont="1" applyFill="1" applyBorder="1" applyAlignment="1" applyProtection="1">
      <alignment horizontal="center" vertical="center" wrapText="1"/>
      <protection hidden="1"/>
    </xf>
    <xf numFmtId="4" fontId="11" fillId="2" borderId="20" xfId="0" applyNumberFormat="1" applyFont="1" applyFill="1" applyBorder="1" applyAlignment="1" applyProtection="1">
      <alignment horizontal="center" vertical="center" wrapText="1"/>
      <protection hidden="1"/>
    </xf>
    <xf numFmtId="4" fontId="11" fillId="2" borderId="21"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pplyProtection="1">
      <alignment horizontal="center" vertical="center" wrapText="1"/>
      <protection hidden="1"/>
    </xf>
    <xf numFmtId="4" fontId="11" fillId="2" borderId="54" xfId="0" applyNumberFormat="1" applyFont="1" applyFill="1" applyBorder="1" applyAlignment="1" applyProtection="1">
      <alignment horizontal="center" vertical="center" wrapText="1"/>
      <protection hidden="1"/>
    </xf>
    <xf numFmtId="4" fontId="40" fillId="2" borderId="5" xfId="0" applyNumberFormat="1" applyFont="1" applyFill="1" applyBorder="1" applyAlignment="1" applyProtection="1">
      <alignment horizontal="center" vertical="center"/>
      <protection hidden="1"/>
    </xf>
    <xf numFmtId="166" fontId="11" fillId="0" borderId="30" xfId="0" applyNumberFormat="1" applyFont="1" applyBorder="1" applyAlignment="1" applyProtection="1">
      <alignment horizontal="center" vertical="center" wrapText="1"/>
      <protection hidden="1"/>
    </xf>
    <xf numFmtId="168" fontId="11" fillId="2" borderId="56" xfId="0" applyNumberFormat="1" applyFont="1" applyFill="1" applyBorder="1" applyAlignment="1" applyProtection="1">
      <alignment horizontal="center" vertical="center" wrapText="1"/>
      <protection hidden="1"/>
    </xf>
    <xf numFmtId="4" fontId="11" fillId="2" borderId="3"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24" xfId="0" applyNumberFormat="1" applyFont="1" applyFill="1" applyBorder="1" applyAlignment="1" applyProtection="1">
      <alignment horizontal="center" vertical="center" wrapText="1"/>
      <protection hidden="1"/>
    </xf>
    <xf numFmtId="4" fontId="11" fillId="2" borderId="25" xfId="0" applyNumberFormat="1" applyFont="1" applyFill="1" applyBorder="1" applyAlignment="1" applyProtection="1">
      <alignment horizontal="center" vertical="center" wrapText="1"/>
      <protection hidden="1"/>
    </xf>
    <xf numFmtId="4" fontId="11" fillId="2" borderId="30" xfId="0" applyNumberFormat="1" applyFont="1" applyFill="1" applyBorder="1" applyAlignment="1" applyProtection="1">
      <alignment horizontal="center" vertical="center" wrapText="1"/>
      <protection hidden="1"/>
    </xf>
    <xf numFmtId="4" fontId="11" fillId="2" borderId="56"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right" vertical="center" wrapText="1"/>
      <protection hidden="1"/>
    </xf>
    <xf numFmtId="4" fontId="37" fillId="2" borderId="31" xfId="0" applyNumberFormat="1" applyFont="1" applyFill="1" applyBorder="1" applyAlignment="1" applyProtection="1">
      <alignment horizontal="center" vertical="center" wrapText="1"/>
      <protection hidden="1"/>
    </xf>
    <xf numFmtId="4" fontId="37" fillId="2" borderId="31" xfId="0" applyNumberFormat="1" applyFont="1" applyFill="1" applyBorder="1" applyAlignment="1" applyProtection="1">
      <alignment horizontal="right" vertical="center" wrapText="1"/>
      <protection hidden="1"/>
    </xf>
    <xf numFmtId="4" fontId="22" fillId="2" borderId="31" xfId="0" applyNumberFormat="1" applyFont="1" applyFill="1" applyBorder="1" applyAlignment="1">
      <alignment horizontal="center" vertical="center" wrapText="1"/>
    </xf>
    <xf numFmtId="4" fontId="22" fillId="2" borderId="75" xfId="0" applyNumberFormat="1" applyFont="1" applyFill="1" applyBorder="1" applyAlignment="1">
      <alignment horizontal="center" vertical="center" wrapText="1"/>
    </xf>
    <xf numFmtId="4" fontId="22" fillId="2" borderId="6" xfId="0" applyNumberFormat="1" applyFont="1" applyFill="1" applyBorder="1" applyAlignment="1">
      <alignment horizontal="center" vertical="center" wrapText="1"/>
    </xf>
    <xf numFmtId="4" fontId="22" fillId="2" borderId="37" xfId="0" applyNumberFormat="1" applyFont="1" applyFill="1" applyBorder="1" applyAlignment="1">
      <alignment horizontal="center" vertical="center" wrapText="1"/>
    </xf>
    <xf numFmtId="4" fontId="22" fillId="2" borderId="32" xfId="0" applyNumberFormat="1" applyFont="1" applyFill="1" applyBorder="1" applyAlignment="1">
      <alignment horizontal="center" vertical="center" wrapText="1"/>
    </xf>
    <xf numFmtId="4" fontId="22" fillId="2" borderId="33" xfId="0" applyNumberFormat="1" applyFont="1" applyFill="1" applyBorder="1" applyAlignment="1">
      <alignment horizontal="center" vertical="center" wrapText="1"/>
    </xf>
    <xf numFmtId="0" fontId="41" fillId="0" borderId="0" xfId="0" applyFont="1" applyAlignment="1">
      <alignment wrapText="1"/>
    </xf>
    <xf numFmtId="0" fontId="41" fillId="0" borderId="0" xfId="0" applyFont="1"/>
    <xf numFmtId="0" fontId="13" fillId="0" borderId="0" xfId="2"/>
    <xf numFmtId="0" fontId="13" fillId="0" borderId="0" xfId="2" applyFont="1"/>
    <xf numFmtId="4" fontId="13" fillId="0" borderId="0" xfId="2" applyNumberFormat="1" applyFont="1"/>
    <xf numFmtId="0" fontId="26" fillId="0" borderId="0" xfId="0" applyFont="1" applyAlignment="1">
      <alignment horizontal="center" vertical="center" wrapText="1"/>
    </xf>
    <xf numFmtId="0" fontId="15" fillId="0" borderId="0" xfId="2" applyFont="1" applyAlignment="1">
      <alignment wrapText="1"/>
    </xf>
    <xf numFmtId="0" fontId="25" fillId="2" borderId="14" xfId="2" applyFont="1" applyFill="1" applyBorder="1" applyAlignment="1">
      <alignment horizontal="center" vertical="center"/>
    </xf>
    <xf numFmtId="0" fontId="25" fillId="2" borderId="15" xfId="2" applyFont="1" applyFill="1" applyBorder="1" applyAlignment="1">
      <alignment horizontal="center" vertical="center"/>
    </xf>
    <xf numFmtId="4" fontId="16" fillId="2" borderId="15" xfId="2" applyNumberFormat="1" applyFont="1" applyFill="1" applyBorder="1" applyAlignment="1" applyProtection="1">
      <alignment horizontal="center" vertical="center"/>
      <protection locked="0"/>
    </xf>
    <xf numFmtId="0" fontId="16" fillId="2" borderId="16" xfId="2" applyFont="1" applyFill="1" applyBorder="1" applyAlignment="1">
      <alignment horizontal="center" vertical="center"/>
    </xf>
    <xf numFmtId="0" fontId="25" fillId="2" borderId="46" xfId="2" applyFont="1" applyFill="1" applyBorder="1" applyAlignment="1">
      <alignment horizontal="center" vertical="center" wrapText="1"/>
    </xf>
    <xf numFmtId="0" fontId="25" fillId="2" borderId="47" xfId="2" applyFont="1" applyFill="1" applyBorder="1" applyAlignment="1">
      <alignment horizontal="center" vertical="center" wrapText="1"/>
    </xf>
    <xf numFmtId="4" fontId="25" fillId="2" borderId="47" xfId="2" applyNumberFormat="1" applyFont="1" applyFill="1" applyBorder="1" applyAlignment="1">
      <alignment horizontal="center" vertical="center"/>
    </xf>
    <xf numFmtId="0" fontId="26" fillId="2" borderId="48" xfId="2" applyFont="1" applyFill="1" applyBorder="1" applyAlignment="1">
      <alignment horizontal="center" vertical="center"/>
    </xf>
    <xf numFmtId="0" fontId="26" fillId="2" borderId="35" xfId="2" applyFont="1" applyFill="1" applyBorder="1" applyAlignment="1">
      <alignment horizontal="center" vertical="center" wrapText="1"/>
    </xf>
    <xf numFmtId="0" fontId="26" fillId="2" borderId="36" xfId="2" applyFont="1" applyFill="1" applyBorder="1" applyAlignment="1">
      <alignment vertical="center" wrapText="1"/>
    </xf>
    <xf numFmtId="4" fontId="26" fillId="2" borderId="36" xfId="2" applyNumberFormat="1" applyFont="1" applyFill="1" applyBorder="1" applyAlignment="1">
      <alignment horizontal="center" vertical="center"/>
    </xf>
    <xf numFmtId="0" fontId="25" fillId="2" borderId="18" xfId="2" applyFont="1" applyFill="1" applyBorder="1" applyAlignment="1">
      <alignment horizontal="left" vertical="center" wrapText="1"/>
    </xf>
    <xf numFmtId="0" fontId="26" fillId="2" borderId="21" xfId="2" applyFont="1" applyFill="1" applyBorder="1" applyAlignment="1">
      <alignment horizontal="left" vertical="center" wrapText="1"/>
    </xf>
    <xf numFmtId="4" fontId="26" fillId="0" borderId="21" xfId="2" applyNumberFormat="1" applyFont="1" applyBorder="1" applyAlignment="1">
      <alignment horizontal="center" vertical="center"/>
    </xf>
    <xf numFmtId="4" fontId="36" fillId="0" borderId="0" xfId="0" applyNumberFormat="1" applyFont="1"/>
    <xf numFmtId="4" fontId="36" fillId="0" borderId="0" xfId="0" applyNumberFormat="1" applyFont="1" applyAlignment="1">
      <alignment wrapText="1"/>
    </xf>
    <xf numFmtId="0" fontId="36" fillId="0" borderId="0" xfId="0" applyFont="1" applyAlignment="1">
      <alignment wrapText="1"/>
    </xf>
    <xf numFmtId="0" fontId="26" fillId="2" borderId="24" xfId="2" applyFont="1" applyFill="1" applyBorder="1" applyAlignment="1">
      <alignment horizontal="left" vertical="center" wrapText="1"/>
    </xf>
    <xf numFmtId="4" fontId="26" fillId="0" borderId="24" xfId="2" applyNumberFormat="1" applyFont="1" applyBorder="1" applyAlignment="1">
      <alignment horizontal="center" vertical="center"/>
    </xf>
    <xf numFmtId="170" fontId="36" fillId="0" borderId="0" xfId="0" applyNumberFormat="1" applyFont="1"/>
    <xf numFmtId="0" fontId="25" fillId="2" borderId="37" xfId="2" applyFont="1" applyFill="1" applyBorder="1" applyAlignment="1">
      <alignment horizontal="center" vertical="center" wrapText="1"/>
    </xf>
    <xf numFmtId="0" fontId="25" fillId="2" borderId="32" xfId="2" applyFont="1" applyFill="1" applyBorder="1" applyAlignment="1">
      <alignment horizontal="left" vertical="center" wrapText="1"/>
    </xf>
    <xf numFmtId="4" fontId="25" fillId="2" borderId="32" xfId="2" applyNumberFormat="1" applyFont="1" applyFill="1" applyBorder="1" applyAlignment="1">
      <alignment horizontal="center" vertical="center"/>
    </xf>
    <xf numFmtId="0" fontId="25" fillId="2" borderId="21" xfId="2" applyFont="1" applyFill="1" applyBorder="1" applyAlignment="1">
      <alignment horizontal="center" vertical="center" wrapText="1"/>
    </xf>
    <xf numFmtId="4" fontId="25" fillId="2" borderId="21" xfId="2" applyNumberFormat="1" applyFont="1" applyFill="1" applyBorder="1" applyAlignment="1">
      <alignment horizontal="center" vertical="center"/>
    </xf>
    <xf numFmtId="4" fontId="25" fillId="0" borderId="47" xfId="2" applyNumberFormat="1" applyFont="1" applyBorder="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166" fontId="25" fillId="2" borderId="32" xfId="2" applyNumberFormat="1" applyFont="1" applyFill="1" applyBorder="1" applyAlignment="1">
      <alignment horizontal="center" vertical="center"/>
    </xf>
    <xf numFmtId="2" fontId="36" fillId="0" borderId="0" xfId="0" applyNumberFormat="1" applyFont="1"/>
    <xf numFmtId="0" fontId="43" fillId="0" borderId="0" xfId="0" applyFont="1"/>
    <xf numFmtId="0" fontId="14" fillId="0" borderId="0" xfId="0" applyFont="1"/>
    <xf numFmtId="0" fontId="22" fillId="0" borderId="1" xfId="0" applyFont="1" applyBorder="1" applyAlignment="1" applyProtection="1">
      <alignment horizontal="center" vertical="center"/>
      <protection hidden="1"/>
    </xf>
    <xf numFmtId="0" fontId="22" fillId="0" borderId="38"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3" fontId="16" fillId="0" borderId="39" xfId="0" applyNumberFormat="1" applyFont="1" applyBorder="1" applyAlignment="1" applyProtection="1">
      <alignment horizontal="center" vertical="center" wrapText="1"/>
      <protection hidden="1"/>
    </xf>
    <xf numFmtId="3" fontId="16" fillId="0" borderId="40" xfId="0" applyNumberFormat="1"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0" fillId="0" borderId="41" xfId="0" applyFont="1" applyBorder="1" applyAlignment="1" applyProtection="1">
      <alignment horizontal="center" vertical="center" wrapText="1"/>
      <protection hidden="1"/>
    </xf>
    <xf numFmtId="3" fontId="16" fillId="0" borderId="42" xfId="0" applyNumberFormat="1"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16" fillId="0" borderId="40" xfId="0" applyFont="1" applyBorder="1" applyAlignment="1" applyProtection="1">
      <alignment horizontal="center" vertical="center" wrapText="1"/>
      <protection hidden="1"/>
    </xf>
    <xf numFmtId="0" fontId="22" fillId="0" borderId="43" xfId="0" applyFont="1" applyBorder="1" applyAlignment="1">
      <alignment horizontal="center" vertical="center"/>
    </xf>
    <xf numFmtId="0" fontId="22" fillId="0" borderId="43" xfId="0" applyFont="1" applyBorder="1" applyAlignment="1" applyProtection="1">
      <alignment horizontal="center" vertical="center"/>
      <protection hidden="1"/>
    </xf>
    <xf numFmtId="4" fontId="22" fillId="2" borderId="91" xfId="0" applyNumberFormat="1" applyFont="1" applyFill="1" applyBorder="1" applyAlignment="1" applyProtection="1">
      <alignment horizontal="center" vertical="center" wrapText="1"/>
      <protection hidden="1"/>
    </xf>
    <xf numFmtId="4" fontId="22" fillId="2" borderId="92" xfId="0" applyNumberFormat="1" applyFont="1" applyFill="1" applyBorder="1" applyAlignment="1" applyProtection="1">
      <alignment horizontal="center" vertical="center" wrapText="1"/>
      <protection hidden="1"/>
    </xf>
    <xf numFmtId="4" fontId="22" fillId="2" borderId="46" xfId="0" applyNumberFormat="1" applyFont="1" applyFill="1" applyBorder="1" applyAlignment="1" applyProtection="1">
      <alignment horizontal="center" vertical="center" wrapText="1"/>
      <protection hidden="1"/>
    </xf>
    <xf numFmtId="4" fontId="22" fillId="2" borderId="47" xfId="0" applyNumberFormat="1" applyFont="1" applyFill="1" applyBorder="1" applyAlignment="1" applyProtection="1">
      <alignment horizontal="center" vertical="center" wrapText="1"/>
      <protection hidden="1"/>
    </xf>
    <xf numFmtId="4" fontId="22" fillId="2" borderId="48"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pplyProtection="1">
      <alignment horizontal="center" vertical="center" wrapText="1"/>
      <protection hidden="1"/>
    </xf>
    <xf numFmtId="4" fontId="22" fillId="2" borderId="93" xfId="0" applyNumberFormat="1" applyFont="1" applyFill="1" applyBorder="1" applyAlignment="1" applyProtection="1">
      <alignment horizontal="center" vertical="center" wrapText="1"/>
      <protection hidden="1"/>
    </xf>
    <xf numFmtId="4" fontId="22" fillId="2" borderId="45" xfId="0" applyNumberFormat="1" applyFont="1" applyFill="1" applyBorder="1" applyAlignment="1" applyProtection="1">
      <alignment horizontal="center" vertical="center" wrapText="1"/>
      <protection hidden="1"/>
    </xf>
    <xf numFmtId="0" fontId="16" fillId="0" borderId="5" xfId="0" applyFont="1" applyBorder="1" applyAlignment="1">
      <alignment horizontal="center" vertical="center"/>
    </xf>
    <xf numFmtId="0" fontId="16" fillId="0" borderId="36" xfId="0" applyFont="1" applyBorder="1" applyAlignment="1">
      <alignment horizontal="center" vertical="center" wrapText="1"/>
    </xf>
    <xf numFmtId="4" fontId="16" fillId="2" borderId="94" xfId="0" applyNumberFormat="1" applyFont="1" applyFill="1" applyBorder="1" applyAlignment="1" applyProtection="1">
      <alignment horizontal="center" vertical="center" wrapText="1"/>
      <protection hidden="1"/>
    </xf>
    <xf numFmtId="4" fontId="16" fillId="2" borderId="95" xfId="0" applyNumberFormat="1" applyFont="1" applyFill="1" applyBorder="1" applyAlignment="1" applyProtection="1">
      <alignment horizontal="center" vertical="center" wrapText="1"/>
      <protection hidden="1"/>
    </xf>
    <xf numFmtId="4" fontId="16" fillId="2" borderId="35" xfId="0" applyNumberFormat="1" applyFont="1" applyFill="1" applyBorder="1" applyAlignment="1" applyProtection="1">
      <alignment horizontal="center" vertical="center" wrapText="1"/>
      <protection hidden="1"/>
    </xf>
    <xf numFmtId="4" fontId="16" fillId="2" borderId="36" xfId="0" applyNumberFormat="1" applyFont="1" applyFill="1" applyBorder="1" applyAlignment="1" applyProtection="1">
      <alignment horizontal="center" vertical="center" wrapText="1"/>
      <protection hidden="1"/>
    </xf>
    <xf numFmtId="4" fontId="16" fillId="2" borderId="29" xfId="0" applyNumberFormat="1" applyFont="1" applyFill="1" applyBorder="1" applyAlignment="1" applyProtection="1">
      <alignment horizontal="center" vertical="center" wrapText="1"/>
      <protection hidden="1"/>
    </xf>
    <xf numFmtId="4" fontId="16" fillId="2" borderId="5" xfId="0" applyNumberFormat="1" applyFont="1" applyFill="1" applyBorder="1" applyAlignment="1" applyProtection="1">
      <alignment horizontal="center" vertical="center" wrapText="1"/>
      <protection hidden="1"/>
    </xf>
    <xf numFmtId="4" fontId="16" fillId="2" borderId="96"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0" fontId="30" fillId="0" borderId="5" xfId="0" applyFont="1" applyBorder="1" applyAlignment="1">
      <alignment horizontal="center" vertical="center"/>
    </xf>
    <xf numFmtId="0" fontId="30" fillId="0" borderId="21" xfId="0" applyFont="1" applyBorder="1" applyAlignment="1">
      <alignment horizontal="right" vertical="center" wrapText="1"/>
    </xf>
    <xf numFmtId="4" fontId="17" fillId="2" borderId="95" xfId="0" applyNumberFormat="1" applyFont="1" applyFill="1" applyBorder="1" applyAlignment="1" applyProtection="1">
      <alignment horizontal="center" vertical="center" wrapText="1"/>
      <protection hidden="1"/>
    </xf>
    <xf numFmtId="4" fontId="17" fillId="2" borderId="35" xfId="0" applyNumberFormat="1" applyFont="1" applyFill="1" applyBorder="1" applyAlignment="1" applyProtection="1">
      <alignment horizontal="center" vertical="center" wrapText="1"/>
      <protection hidden="1"/>
    </xf>
    <xf numFmtId="4" fontId="17" fillId="2" borderId="36" xfId="0" applyNumberFormat="1" applyFont="1" applyFill="1" applyBorder="1" applyAlignment="1" applyProtection="1">
      <alignment horizontal="center" vertical="center" wrapText="1"/>
      <protection hidden="1"/>
    </xf>
    <xf numFmtId="4" fontId="17" fillId="2" borderId="29" xfId="0" applyNumberFormat="1" applyFont="1" applyFill="1" applyBorder="1" applyAlignment="1" applyProtection="1">
      <alignment horizontal="center" vertical="center" wrapText="1"/>
      <protection hidden="1"/>
    </xf>
    <xf numFmtId="4" fontId="17" fillId="2" borderId="96" xfId="0" applyNumberFormat="1" applyFont="1" applyFill="1" applyBorder="1" applyAlignment="1" applyProtection="1">
      <alignment horizontal="center" vertical="center" wrapText="1"/>
      <protection hidden="1"/>
    </xf>
    <xf numFmtId="4" fontId="17" fillId="2" borderId="50" xfId="0" applyNumberFormat="1" applyFont="1" applyFill="1" applyBorder="1" applyAlignment="1" applyProtection="1">
      <alignment horizontal="center" vertical="center" wrapText="1"/>
      <protection hidden="1"/>
    </xf>
    <xf numFmtId="0" fontId="16" fillId="0" borderId="21" xfId="0" applyFont="1" applyBorder="1" applyAlignment="1">
      <alignment horizontal="center" vertical="center" wrapText="1"/>
    </xf>
    <xf numFmtId="0" fontId="16" fillId="0" borderId="21" xfId="0" applyFont="1" applyBorder="1" applyAlignment="1">
      <alignment horizontal="center" wrapText="1"/>
    </xf>
    <xf numFmtId="0" fontId="30" fillId="0" borderId="21" xfId="0" applyFont="1" applyBorder="1" applyAlignment="1">
      <alignment horizontal="right" wrapText="1"/>
    </xf>
    <xf numFmtId="0" fontId="30" fillId="0" borderId="5" xfId="0" applyFont="1" applyBorder="1" applyAlignment="1" applyProtection="1">
      <alignment horizontal="center" vertical="center"/>
      <protection hidden="1"/>
    </xf>
    <xf numFmtId="4" fontId="16" fillId="2" borderId="95" xfId="0" applyNumberFormat="1" applyFont="1" applyFill="1" applyBorder="1" applyAlignment="1" applyProtection="1">
      <alignment horizontal="center" vertical="center"/>
      <protection hidden="1"/>
    </xf>
    <xf numFmtId="4" fontId="17" fillId="2" borderId="35" xfId="0" applyNumberFormat="1" applyFont="1" applyFill="1" applyBorder="1" applyAlignment="1" applyProtection="1">
      <alignment horizontal="center" vertical="center"/>
      <protection hidden="1"/>
    </xf>
    <xf numFmtId="4" fontId="17" fillId="2" borderId="36" xfId="0" applyNumberFormat="1" applyFont="1" applyFill="1" applyBorder="1" applyAlignment="1" applyProtection="1">
      <alignment horizontal="center" vertical="center"/>
      <protection hidden="1"/>
    </xf>
    <xf numFmtId="4" fontId="17" fillId="2" borderId="29" xfId="0" applyNumberFormat="1" applyFont="1" applyFill="1" applyBorder="1" applyAlignment="1" applyProtection="1">
      <alignment horizontal="center" vertical="center"/>
      <protection hidden="1"/>
    </xf>
    <xf numFmtId="4" fontId="16" fillId="2" borderId="5" xfId="0" applyNumberFormat="1" applyFont="1" applyFill="1" applyBorder="1" applyAlignment="1" applyProtection="1">
      <alignment horizontal="center" vertical="center"/>
      <protection hidden="1"/>
    </xf>
    <xf numFmtId="4" fontId="17" fillId="2" borderId="96" xfId="0" applyNumberFormat="1" applyFont="1" applyFill="1" applyBorder="1" applyAlignment="1" applyProtection="1">
      <alignment horizontal="center" vertical="center"/>
      <protection hidden="1"/>
    </xf>
    <xf numFmtId="4" fontId="17" fillId="2" borderId="50" xfId="0" applyNumberFormat="1" applyFont="1" applyFill="1" applyBorder="1" applyAlignment="1" applyProtection="1">
      <alignment horizontal="center" vertical="center"/>
      <protection hidden="1"/>
    </xf>
    <xf numFmtId="4" fontId="17" fillId="2" borderId="95" xfId="0" applyNumberFormat="1" applyFont="1" applyFill="1" applyBorder="1" applyAlignment="1" applyProtection="1">
      <alignment horizontal="center" vertical="center"/>
      <protection hidden="1"/>
    </xf>
    <xf numFmtId="0" fontId="30" fillId="0" borderId="24" xfId="0" applyFont="1" applyBorder="1" applyAlignment="1">
      <alignment horizontal="left" wrapText="1"/>
    </xf>
    <xf numFmtId="0" fontId="16" fillId="0" borderId="24" xfId="0" applyFont="1" applyBorder="1" applyAlignment="1">
      <alignment horizontal="center" wrapText="1"/>
    </xf>
    <xf numFmtId="4" fontId="16" fillId="2" borderId="77"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protection hidden="1"/>
    </xf>
    <xf numFmtId="4" fontId="16" fillId="2" borderId="20" xfId="0" applyNumberFormat="1" applyFont="1" applyFill="1" applyBorder="1" applyAlignment="1" applyProtection="1">
      <alignment horizontal="center" vertical="center"/>
      <protection hidden="1"/>
    </xf>
    <xf numFmtId="4" fontId="16" fillId="2" borderId="21"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 xfId="0" applyNumberFormat="1" applyFont="1" applyFill="1" applyBorder="1" applyAlignment="1" applyProtection="1">
      <alignment horizontal="center" vertical="center"/>
      <protection hidden="1"/>
    </xf>
    <xf numFmtId="4" fontId="16" fillId="2" borderId="98" xfId="0" applyNumberFormat="1" applyFont="1" applyFill="1" applyBorder="1" applyAlignment="1" applyProtection="1">
      <alignment horizontal="center" vertical="center"/>
      <protection hidden="1"/>
    </xf>
    <xf numFmtId="4" fontId="16" fillId="2" borderId="54" xfId="0" applyNumberFormat="1" applyFont="1" applyFill="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3" xfId="0" applyFont="1" applyBorder="1" applyAlignment="1">
      <alignment horizontal="right" wrapText="1"/>
    </xf>
    <xf numFmtId="4" fontId="16" fillId="2" borderId="79"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protection hidden="1"/>
    </xf>
    <xf numFmtId="4" fontId="17" fillId="2" borderId="23" xfId="0" applyNumberFormat="1" applyFont="1" applyFill="1" applyBorder="1" applyAlignment="1" applyProtection="1">
      <alignment horizontal="center" vertical="center"/>
      <protection hidden="1"/>
    </xf>
    <xf numFmtId="4" fontId="17" fillId="2" borderId="24" xfId="0" applyNumberFormat="1" applyFont="1" applyFill="1" applyBorder="1" applyAlignment="1" applyProtection="1">
      <alignment horizontal="center" vertical="center"/>
      <protection hidden="1"/>
    </xf>
    <xf numFmtId="4" fontId="17" fillId="2" borderId="25" xfId="0" applyNumberFormat="1" applyFont="1" applyFill="1" applyBorder="1" applyAlignment="1" applyProtection="1">
      <alignment horizontal="center" vertical="center"/>
      <protection hidden="1"/>
    </xf>
    <xf numFmtId="4" fontId="17" fillId="2" borderId="74" xfId="0" applyNumberFormat="1" applyFont="1" applyFill="1" applyBorder="1" applyAlignment="1" applyProtection="1">
      <alignment horizontal="center" vertical="center"/>
      <protection hidden="1"/>
    </xf>
    <xf numFmtId="4" fontId="17" fillId="2" borderId="56" xfId="0" applyNumberFormat="1" applyFont="1" applyFill="1" applyBorder="1" applyAlignment="1" applyProtection="1">
      <alignment horizontal="center" vertical="center"/>
      <protection hidden="1"/>
    </xf>
    <xf numFmtId="4" fontId="17" fillId="2" borderId="99" xfId="0" applyNumberFormat="1" applyFont="1" applyFill="1" applyBorder="1" applyAlignment="1" applyProtection="1">
      <alignment horizontal="center" vertical="center"/>
      <protection hidden="1"/>
    </xf>
    <xf numFmtId="0" fontId="30" fillId="0" borderId="2" xfId="0" applyFont="1" applyBorder="1" applyAlignment="1">
      <alignment horizontal="right" wrapText="1"/>
    </xf>
    <xf numFmtId="4" fontId="17" fillId="2" borderId="98" xfId="0" applyNumberFormat="1" applyFont="1" applyFill="1" applyBorder="1" applyAlignment="1" applyProtection="1">
      <alignment horizontal="center" vertical="center"/>
      <protection hidden="1"/>
    </xf>
    <xf numFmtId="4" fontId="17" fillId="2" borderId="97" xfId="0" applyNumberFormat="1" applyFont="1" applyFill="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2" xfId="0" applyFont="1" applyBorder="1" applyAlignment="1">
      <alignment horizontal="center" wrapText="1"/>
    </xf>
    <xf numFmtId="0" fontId="30" fillId="0" borderId="2"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0" xfId="0" applyFont="1" applyBorder="1" applyAlignment="1">
      <alignment horizontal="right" wrapText="1"/>
    </xf>
    <xf numFmtId="4" fontId="16" fillId="2" borderId="100" xfId="0" applyNumberFormat="1" applyFont="1" applyFill="1" applyBorder="1" applyAlignment="1" applyProtection="1">
      <alignment horizontal="center" vertical="center" wrapText="1"/>
      <protection hidden="1"/>
    </xf>
    <xf numFmtId="4" fontId="17" fillId="2" borderId="101" xfId="0" applyNumberFormat="1" applyFont="1" applyFill="1" applyBorder="1" applyAlignment="1" applyProtection="1">
      <alignment horizontal="center" vertical="center"/>
      <protection hidden="1"/>
    </xf>
    <xf numFmtId="4" fontId="16" fillId="2" borderId="101" xfId="0" applyNumberFormat="1" applyFont="1" applyFill="1" applyBorder="1" applyAlignment="1" applyProtection="1">
      <alignment horizontal="center" vertical="center"/>
      <protection hidden="1"/>
    </xf>
    <xf numFmtId="4" fontId="17" fillId="2" borderId="102" xfId="0" applyNumberFormat="1" applyFont="1" applyFill="1" applyBorder="1" applyAlignment="1" applyProtection="1">
      <alignment horizontal="center" vertical="center"/>
      <protection hidden="1"/>
    </xf>
    <xf numFmtId="4" fontId="17" fillId="2" borderId="103" xfId="0" applyNumberFormat="1" applyFont="1" applyFill="1" applyBorder="1" applyAlignment="1" applyProtection="1">
      <alignment horizontal="center" vertical="center"/>
      <protection hidden="1"/>
    </xf>
    <xf numFmtId="4" fontId="17" fillId="2" borderId="104" xfId="0" applyNumberFormat="1" applyFont="1" applyFill="1" applyBorder="1" applyAlignment="1" applyProtection="1">
      <alignment horizontal="center" vertical="center"/>
      <protection hidden="1"/>
    </xf>
    <xf numFmtId="4" fontId="16" fillId="2" borderId="10" xfId="0" applyNumberFormat="1" applyFont="1" applyFill="1" applyBorder="1" applyAlignment="1" applyProtection="1">
      <alignment horizontal="center" vertical="center"/>
      <protection hidden="1"/>
    </xf>
    <xf numFmtId="4" fontId="17" fillId="2" borderId="0" xfId="0" applyNumberFormat="1" applyFont="1" applyFill="1" applyAlignment="1" applyProtection="1">
      <alignment horizontal="center" vertical="center"/>
      <protection hidden="1"/>
    </xf>
    <xf numFmtId="4" fontId="17" fillId="2" borderId="80" xfId="0" applyNumberFormat="1" applyFont="1" applyFill="1" applyBorder="1" applyAlignment="1" applyProtection="1">
      <alignment horizontal="center" vertical="center"/>
      <protection hidden="1"/>
    </xf>
    <xf numFmtId="4" fontId="17" fillId="0" borderId="95" xfId="0" applyNumberFormat="1" applyFont="1" applyBorder="1" applyAlignment="1" applyProtection="1">
      <alignment horizontal="center" vertical="center" wrapText="1"/>
      <protection hidden="1"/>
    </xf>
    <xf numFmtId="4" fontId="17" fillId="0" borderId="35" xfId="0" applyNumberFormat="1" applyFont="1" applyBorder="1" applyAlignment="1" applyProtection="1">
      <alignment horizontal="center" vertical="center" wrapText="1"/>
      <protection hidden="1"/>
    </xf>
    <xf numFmtId="4" fontId="17" fillId="0" borderId="36" xfId="0" applyNumberFormat="1" applyFont="1" applyBorder="1" applyAlignment="1" applyProtection="1">
      <alignment horizontal="center" vertical="center" wrapText="1"/>
      <protection hidden="1"/>
    </xf>
    <xf numFmtId="4" fontId="17" fillId="0" borderId="29" xfId="0" applyNumberFormat="1" applyFont="1" applyBorder="1" applyAlignment="1" applyProtection="1">
      <alignment horizontal="center" vertical="center" wrapText="1"/>
      <protection hidden="1"/>
    </xf>
    <xf numFmtId="4" fontId="17" fillId="0" borderId="96" xfId="0" applyNumberFormat="1" applyFont="1" applyBorder="1" applyAlignment="1" applyProtection="1">
      <alignment horizontal="center" vertical="center" wrapText="1"/>
      <protection hidden="1"/>
    </xf>
    <xf numFmtId="4" fontId="16" fillId="0" borderId="50" xfId="0" applyNumberFormat="1" applyFont="1" applyBorder="1" applyAlignment="1" applyProtection="1">
      <alignment horizontal="center" vertical="center" wrapText="1"/>
      <protection hidden="1"/>
    </xf>
    <xf numFmtId="4" fontId="16" fillId="0" borderId="95" xfId="0" applyNumberFormat="1" applyFont="1" applyBorder="1" applyAlignment="1" applyProtection="1">
      <alignment horizontal="center" vertical="center" wrapText="1"/>
      <protection hidden="1"/>
    </xf>
    <xf numFmtId="4" fontId="17" fillId="0" borderId="95" xfId="0" applyNumberFormat="1" applyFont="1" applyBorder="1" applyAlignment="1" applyProtection="1">
      <alignment horizontal="center" vertical="center"/>
      <protection hidden="1"/>
    </xf>
    <xf numFmtId="4" fontId="17" fillId="0" borderId="35" xfId="0" applyNumberFormat="1" applyFont="1" applyBorder="1" applyAlignment="1" applyProtection="1">
      <alignment horizontal="center" vertical="center"/>
      <protection hidden="1"/>
    </xf>
    <xf numFmtId="4" fontId="17" fillId="0" borderId="36" xfId="0" applyNumberFormat="1" applyFont="1" applyBorder="1" applyAlignment="1" applyProtection="1">
      <alignment horizontal="center" vertical="center"/>
      <protection hidden="1"/>
    </xf>
    <xf numFmtId="4" fontId="17" fillId="0" borderId="29" xfId="0" applyNumberFormat="1" applyFont="1" applyBorder="1" applyAlignment="1" applyProtection="1">
      <alignment horizontal="center" vertical="center"/>
      <protection hidden="1"/>
    </xf>
    <xf numFmtId="4" fontId="17" fillId="0" borderId="96" xfId="0" applyNumberFormat="1" applyFont="1" applyBorder="1" applyAlignment="1" applyProtection="1">
      <alignment horizontal="center" vertical="center"/>
      <protection hidden="1"/>
    </xf>
    <xf numFmtId="0" fontId="30" fillId="0" borderId="24" xfId="0" applyFont="1" applyBorder="1" applyAlignment="1">
      <alignment horizontal="right" wrapText="1"/>
    </xf>
    <xf numFmtId="4" fontId="17" fillId="0" borderId="99" xfId="0" applyNumberFormat="1" applyFont="1" applyBorder="1" applyAlignment="1" applyProtection="1">
      <alignment horizontal="center" vertical="center"/>
      <protection hidden="1"/>
    </xf>
    <xf numFmtId="4" fontId="17" fillId="0" borderId="23" xfId="0" applyNumberFormat="1" applyFont="1" applyBorder="1" applyAlignment="1" applyProtection="1">
      <alignment horizontal="center" vertical="center"/>
      <protection hidden="1"/>
    </xf>
    <xf numFmtId="4" fontId="17" fillId="0" borderId="24" xfId="0" applyNumberFormat="1" applyFont="1" applyBorder="1" applyAlignment="1" applyProtection="1">
      <alignment horizontal="center" vertical="center"/>
      <protection hidden="1"/>
    </xf>
    <xf numFmtId="4" fontId="17" fillId="0" borderId="25" xfId="0" applyNumberFormat="1" applyFont="1" applyBorder="1" applyAlignment="1" applyProtection="1">
      <alignment horizontal="center" vertical="center"/>
      <protection hidden="1"/>
    </xf>
    <xf numFmtId="4" fontId="17" fillId="0" borderId="74" xfId="0" applyNumberFormat="1" applyFont="1" applyBorder="1" applyAlignment="1" applyProtection="1">
      <alignment horizontal="center" vertical="center"/>
      <protection hidden="1"/>
    </xf>
    <xf numFmtId="4" fontId="17" fillId="0" borderId="97" xfId="0" applyNumberFormat="1" applyFont="1" applyBorder="1" applyAlignment="1" applyProtection="1">
      <alignment horizontal="center" vertical="center"/>
      <protection hidden="1"/>
    </xf>
    <xf numFmtId="4" fontId="17" fillId="0" borderId="20" xfId="0" applyNumberFormat="1" applyFont="1" applyBorder="1" applyAlignment="1" applyProtection="1">
      <alignment horizontal="center" vertical="center"/>
      <protection hidden="1"/>
    </xf>
    <xf numFmtId="4" fontId="17" fillId="0" borderId="21" xfId="0" applyNumberFormat="1" applyFont="1" applyBorder="1" applyAlignment="1" applyProtection="1">
      <alignment horizontal="center" vertical="center"/>
      <protection hidden="1"/>
    </xf>
    <xf numFmtId="4" fontId="17" fillId="0" borderId="22" xfId="0" applyNumberFormat="1" applyFont="1" applyBorder="1" applyAlignment="1" applyProtection="1">
      <alignment horizontal="center" vertical="center"/>
      <protection hidden="1"/>
    </xf>
    <xf numFmtId="4" fontId="17" fillId="0" borderId="98" xfId="0" applyNumberFormat="1" applyFont="1" applyBorder="1" applyAlignment="1" applyProtection="1">
      <alignment horizontal="center" vertical="center"/>
      <protection hidden="1"/>
    </xf>
    <xf numFmtId="4" fontId="17" fillId="0" borderId="101" xfId="0" applyNumberFormat="1" applyFont="1" applyBorder="1" applyAlignment="1" applyProtection="1">
      <alignment horizontal="center" vertical="center"/>
      <protection hidden="1"/>
    </xf>
    <xf numFmtId="4" fontId="17" fillId="0" borderId="102" xfId="0" applyNumberFormat="1" applyFont="1" applyBorder="1" applyAlignment="1" applyProtection="1">
      <alignment horizontal="center" vertical="center"/>
      <protection hidden="1"/>
    </xf>
    <xf numFmtId="4" fontId="17" fillId="0" borderId="103" xfId="0" applyNumberFormat="1" applyFont="1" applyBorder="1" applyAlignment="1" applyProtection="1">
      <alignment horizontal="center" vertical="center"/>
      <protection hidden="1"/>
    </xf>
    <xf numFmtId="4" fontId="17" fillId="0" borderId="104" xfId="0" applyNumberFormat="1" applyFont="1" applyBorder="1" applyAlignment="1" applyProtection="1">
      <alignment horizontal="center" vertical="center"/>
      <protection hidden="1"/>
    </xf>
    <xf numFmtId="4" fontId="17" fillId="0" borderId="0" xfId="0" applyNumberFormat="1" applyFont="1" applyAlignment="1" applyProtection="1">
      <alignment horizontal="center" vertical="center"/>
      <protection hidden="1"/>
    </xf>
    <xf numFmtId="4" fontId="16" fillId="0" borderId="80" xfId="0" applyNumberFormat="1" applyFont="1" applyBorder="1" applyAlignment="1" applyProtection="1">
      <alignment horizontal="center" vertical="center" wrapText="1"/>
      <protection hidden="1"/>
    </xf>
    <xf numFmtId="4" fontId="16" fillId="0" borderId="101" xfId="0" applyNumberFormat="1" applyFont="1" applyBorder="1" applyAlignment="1" applyProtection="1">
      <alignment horizontal="center" vertical="center" wrapText="1"/>
      <protection hidden="1"/>
    </xf>
    <xf numFmtId="4" fontId="17" fillId="0" borderId="94" xfId="0" applyNumberFormat="1" applyFont="1" applyBorder="1" applyAlignment="1" applyProtection="1">
      <alignment horizontal="center" vertical="center" wrapText="1"/>
      <protection hidden="1"/>
    </xf>
    <xf numFmtId="4" fontId="17" fillId="2" borderId="5" xfId="0" applyNumberFormat="1" applyFont="1" applyFill="1" applyBorder="1" applyAlignment="1" applyProtection="1">
      <alignment horizontal="center" vertical="center" wrapText="1"/>
      <protection hidden="1"/>
    </xf>
    <xf numFmtId="4" fontId="17" fillId="0" borderId="79" xfId="0" applyNumberFormat="1" applyFont="1" applyBorder="1" applyAlignment="1" applyProtection="1">
      <alignment horizontal="center" vertical="center" wrapText="1"/>
      <protection hidden="1"/>
    </xf>
    <xf numFmtId="4" fontId="17" fillId="0" borderId="77" xfId="0" applyNumberFormat="1" applyFont="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4" fontId="17" fillId="2" borderId="101" xfId="0" applyNumberFormat="1" applyFont="1" applyFill="1" applyBorder="1" applyAlignment="1" applyProtection="1">
      <alignment horizontal="center" vertical="center" wrapText="1"/>
      <protection hidden="1"/>
    </xf>
    <xf numFmtId="4" fontId="17" fillId="2" borderId="102" xfId="0" applyNumberFormat="1" applyFont="1" applyFill="1" applyBorder="1" applyAlignment="1" applyProtection="1">
      <alignment horizontal="center" vertical="center" wrapText="1"/>
      <protection hidden="1"/>
    </xf>
    <xf numFmtId="4" fontId="17" fillId="2" borderId="103" xfId="0" applyNumberFormat="1" applyFont="1" applyFill="1" applyBorder="1" applyAlignment="1" applyProtection="1">
      <alignment horizontal="center" vertical="center" wrapText="1"/>
      <protection hidden="1"/>
    </xf>
    <xf numFmtId="4" fontId="17" fillId="2" borderId="104" xfId="0" applyNumberFormat="1" applyFont="1" applyFill="1" applyBorder="1" applyAlignment="1" applyProtection="1">
      <alignment horizontal="center" vertical="center" wrapText="1"/>
      <protection hidden="1"/>
    </xf>
    <xf numFmtId="4" fontId="17" fillId="2" borderId="10" xfId="0" applyNumberFormat="1" applyFont="1" applyFill="1" applyBorder="1" applyAlignment="1" applyProtection="1">
      <alignment horizontal="center" vertical="center" wrapText="1"/>
      <protection hidden="1"/>
    </xf>
    <xf numFmtId="4" fontId="17" fillId="2" borderId="0" xfId="0" applyNumberFormat="1" applyFont="1" applyFill="1" applyAlignment="1" applyProtection="1">
      <alignment horizontal="center" vertical="center" wrapText="1"/>
      <protection hidden="1"/>
    </xf>
    <xf numFmtId="4" fontId="17" fillId="2" borderId="80" xfId="0" applyNumberFormat="1"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16" fillId="0" borderId="81"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protection hidden="1"/>
    </xf>
    <xf numFmtId="0" fontId="17" fillId="0" borderId="5" xfId="0" applyFont="1" applyBorder="1" applyAlignment="1" applyProtection="1">
      <alignment horizontal="left" vertical="center" wrapText="1"/>
      <protection hidden="1"/>
    </xf>
    <xf numFmtId="2" fontId="16" fillId="2" borderId="94" xfId="0" applyNumberFormat="1" applyFont="1" applyFill="1" applyBorder="1" applyAlignment="1">
      <alignment horizontal="center" vertical="center" wrapText="1"/>
    </xf>
    <xf numFmtId="2" fontId="17" fillId="0" borderId="95" xfId="0" applyNumberFormat="1" applyFont="1" applyBorder="1" applyAlignment="1">
      <alignment horizontal="center" vertical="center"/>
    </xf>
    <xf numFmtId="2" fontId="16" fillId="2" borderId="5" xfId="0" applyNumberFormat="1" applyFont="1" applyFill="1" applyBorder="1" applyAlignment="1">
      <alignment horizontal="center" vertical="center"/>
    </xf>
    <xf numFmtId="2" fontId="17" fillId="0" borderId="35" xfId="0" applyNumberFormat="1" applyFont="1" applyBorder="1" applyAlignment="1">
      <alignment horizontal="center" vertical="center"/>
    </xf>
    <xf numFmtId="2" fontId="17" fillId="0" borderId="36" xfId="0" applyNumberFormat="1" applyFont="1" applyBorder="1" applyAlignment="1">
      <alignment horizontal="center" vertical="center"/>
    </xf>
    <xf numFmtId="2" fontId="17" fillId="0" borderId="29" xfId="0" applyNumberFormat="1" applyFont="1" applyBorder="1" applyAlignment="1">
      <alignment horizontal="center" vertical="center"/>
    </xf>
    <xf numFmtId="2" fontId="17" fillId="0" borderId="27" xfId="0" applyNumberFormat="1" applyFont="1" applyBorder="1" applyAlignment="1">
      <alignment horizontal="center" vertical="center"/>
    </xf>
    <xf numFmtId="2" fontId="17" fillId="0" borderId="50"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11" fillId="0" borderId="28" xfId="0" applyFont="1" applyBorder="1" applyAlignment="1" applyProtection="1">
      <alignment horizontal="center" vertical="center"/>
      <protection hidden="1"/>
    </xf>
    <xf numFmtId="0" fontId="17" fillId="0" borderId="2" xfId="0" applyFont="1" applyBorder="1" applyAlignment="1" applyProtection="1">
      <alignment horizontal="left" vertical="center" wrapText="1"/>
      <protection hidden="1"/>
    </xf>
    <xf numFmtId="2" fontId="16" fillId="2" borderId="77" xfId="0" applyNumberFormat="1" applyFont="1" applyFill="1" applyBorder="1" applyAlignment="1">
      <alignment horizontal="center" vertical="center" wrapText="1"/>
    </xf>
    <xf numFmtId="2" fontId="17" fillId="0" borderId="97" xfId="0" applyNumberFormat="1" applyFont="1" applyBorder="1" applyAlignment="1">
      <alignment horizontal="center" vertical="center"/>
    </xf>
    <xf numFmtId="2" fontId="16" fillId="2" borderId="2" xfId="0" applyNumberFormat="1" applyFont="1" applyFill="1" applyBorder="1" applyAlignment="1">
      <alignment horizontal="center" vertical="center"/>
    </xf>
    <xf numFmtId="2" fontId="17" fillId="0" borderId="20"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2" fontId="17" fillId="0" borderId="28" xfId="0" applyNumberFormat="1" applyFont="1" applyBorder="1" applyAlignment="1">
      <alignment horizontal="center" vertical="center"/>
    </xf>
    <xf numFmtId="2" fontId="17" fillId="0" borderId="54"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1" fillId="0" borderId="30" xfId="0" applyFont="1" applyBorder="1" applyAlignment="1" applyProtection="1">
      <alignment horizontal="center" vertical="center"/>
      <protection hidden="1"/>
    </xf>
    <xf numFmtId="2" fontId="22" fillId="2" borderId="77" xfId="0" applyNumberFormat="1" applyFont="1" applyFill="1" applyBorder="1" applyAlignment="1">
      <alignment horizontal="center" vertical="center" wrapText="1"/>
    </xf>
    <xf numFmtId="2" fontId="11" fillId="0" borderId="97" xfId="0" applyNumberFormat="1" applyFont="1" applyBorder="1" applyAlignment="1">
      <alignment horizontal="center" vertical="center"/>
    </xf>
    <xf numFmtId="2" fontId="22" fillId="2" borderId="2" xfId="0" applyNumberFormat="1" applyFont="1" applyFill="1" applyBorder="1" applyAlignment="1">
      <alignment horizontal="center" vertical="center"/>
    </xf>
    <xf numFmtId="2" fontId="11" fillId="0" borderId="20" xfId="0" applyNumberFormat="1" applyFont="1" applyBorder="1" applyAlignment="1">
      <alignment horizontal="center" vertical="center"/>
    </xf>
    <xf numFmtId="2" fontId="11" fillId="0" borderId="21"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11" fillId="0" borderId="28" xfId="0" applyNumberFormat="1" applyFont="1" applyBorder="1" applyAlignment="1">
      <alignment horizontal="center" vertical="center"/>
    </xf>
    <xf numFmtId="2" fontId="11" fillId="0" borderId="54"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17" fillId="0" borderId="3" xfId="0" applyFont="1" applyBorder="1" applyAlignment="1" applyProtection="1">
      <alignment horizontal="left" vertical="center" wrapText="1"/>
      <protection hidden="1"/>
    </xf>
    <xf numFmtId="2" fontId="22" fillId="2" borderId="79" xfId="0" applyNumberFormat="1" applyFont="1" applyFill="1" applyBorder="1" applyAlignment="1">
      <alignment horizontal="center" vertical="center" wrapText="1"/>
    </xf>
    <xf numFmtId="2" fontId="11" fillId="0" borderId="99" xfId="0" applyNumberFormat="1" applyFont="1" applyBorder="1" applyAlignment="1">
      <alignment horizontal="center" vertical="center"/>
    </xf>
    <xf numFmtId="2" fontId="22" fillId="2" borderId="3"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11" fillId="0" borderId="24" xfId="0" applyNumberFormat="1" applyFont="1" applyBorder="1" applyAlignment="1">
      <alignment horizontal="center" vertical="center"/>
    </xf>
    <xf numFmtId="2" fontId="11" fillId="0" borderId="25" xfId="0" applyNumberFormat="1" applyFont="1" applyBorder="1" applyAlignment="1">
      <alignment horizontal="center" vertical="center"/>
    </xf>
    <xf numFmtId="2" fontId="11" fillId="0" borderId="30" xfId="0" applyNumberFormat="1" applyFont="1" applyBorder="1" applyAlignment="1">
      <alignment horizontal="center" vertical="center"/>
    </xf>
    <xf numFmtId="2" fontId="11" fillId="0" borderId="56" xfId="0" applyNumberFormat="1" applyFont="1" applyBorder="1" applyAlignment="1">
      <alignment horizontal="center" vertical="center"/>
    </xf>
    <xf numFmtId="2" fontId="11" fillId="0" borderId="3" xfId="0" applyNumberFormat="1" applyFont="1" applyBorder="1" applyAlignment="1">
      <alignment horizontal="center" vertical="center"/>
    </xf>
    <xf numFmtId="0" fontId="11" fillId="0" borderId="68" xfId="0" applyFont="1" applyBorder="1" applyAlignment="1" applyProtection="1">
      <alignment horizontal="center" vertical="center"/>
      <protection hidden="1"/>
    </xf>
    <xf numFmtId="0" fontId="17" fillId="0" borderId="70" xfId="0" applyFont="1" applyBorder="1" applyAlignment="1" applyProtection="1">
      <alignment horizontal="left" vertical="center" wrapText="1"/>
      <protection hidden="1"/>
    </xf>
    <xf numFmtId="2" fontId="22" fillId="2" borderId="105" xfId="0" applyNumberFormat="1" applyFont="1" applyFill="1" applyBorder="1" applyAlignment="1">
      <alignment horizontal="center" vertical="center" wrapText="1"/>
    </xf>
    <xf numFmtId="2" fontId="11" fillId="0" borderId="106" xfId="0" applyNumberFormat="1" applyFont="1" applyBorder="1" applyAlignment="1">
      <alignment horizontal="center" vertical="center"/>
    </xf>
    <xf numFmtId="2" fontId="22" fillId="2" borderId="106" xfId="0" applyNumberFormat="1" applyFont="1" applyFill="1" applyBorder="1" applyAlignment="1">
      <alignment horizontal="center" vertical="center"/>
    </xf>
    <xf numFmtId="2" fontId="11" fillId="0" borderId="71" xfId="0" applyNumberFormat="1" applyFont="1" applyBorder="1" applyAlignment="1">
      <alignment horizontal="center" vertical="center"/>
    </xf>
    <xf numFmtId="2" fontId="11" fillId="0" borderId="72" xfId="0" applyNumberFormat="1" applyFont="1" applyBorder="1" applyAlignment="1">
      <alignment horizontal="center" vertical="center"/>
    </xf>
    <xf numFmtId="2" fontId="11" fillId="0" borderId="73" xfId="0" applyNumberFormat="1" applyFont="1" applyBorder="1" applyAlignment="1">
      <alignment horizontal="center" vertical="center"/>
    </xf>
    <xf numFmtId="2" fontId="22" fillId="2" borderId="70" xfId="0" applyNumberFormat="1" applyFont="1" applyFill="1" applyBorder="1" applyAlignment="1">
      <alignment horizontal="center" vertical="center"/>
    </xf>
    <xf numFmtId="2" fontId="11" fillId="0" borderId="107" xfId="0" applyNumberFormat="1" applyFont="1" applyBorder="1" applyAlignment="1">
      <alignment horizontal="center" vertical="center"/>
    </xf>
    <xf numFmtId="2" fontId="11" fillId="0" borderId="69" xfId="0" applyNumberFormat="1" applyFont="1" applyBorder="1" applyAlignment="1">
      <alignment horizontal="center" vertical="center"/>
    </xf>
    <xf numFmtId="2" fontId="22" fillId="2" borderId="91" xfId="0" applyNumberFormat="1" applyFont="1" applyFill="1" applyBorder="1" applyAlignment="1" applyProtection="1">
      <alignment horizontal="center" vertical="center" wrapText="1"/>
      <protection hidden="1"/>
    </xf>
    <xf numFmtId="2" fontId="22" fillId="2" borderId="92" xfId="0" applyNumberFormat="1" applyFont="1" applyFill="1" applyBorder="1" applyAlignment="1" applyProtection="1">
      <alignment horizontal="center" vertical="center" wrapText="1"/>
      <protection hidden="1"/>
    </xf>
    <xf numFmtId="2" fontId="22" fillId="2" borderId="46" xfId="0" applyNumberFormat="1" applyFont="1" applyFill="1" applyBorder="1" applyAlignment="1" applyProtection="1">
      <alignment horizontal="center" vertical="center" wrapText="1"/>
      <protection hidden="1"/>
    </xf>
    <xf numFmtId="2" fontId="22" fillId="2" borderId="47" xfId="0" applyNumberFormat="1" applyFont="1" applyFill="1" applyBorder="1" applyAlignment="1" applyProtection="1">
      <alignment horizontal="center" vertical="center" wrapText="1"/>
      <protection hidden="1"/>
    </xf>
    <xf numFmtId="2" fontId="22" fillId="2" borderId="48" xfId="0" applyNumberFormat="1" applyFont="1" applyFill="1" applyBorder="1" applyAlignment="1" applyProtection="1">
      <alignment horizontal="center" vertical="center" wrapText="1"/>
      <protection hidden="1"/>
    </xf>
    <xf numFmtId="2" fontId="22" fillId="2" borderId="43" xfId="0" applyNumberFormat="1" applyFont="1" applyFill="1" applyBorder="1" applyAlignment="1" applyProtection="1">
      <alignment horizontal="center" vertical="center" wrapText="1"/>
      <protection hidden="1"/>
    </xf>
    <xf numFmtId="2" fontId="22" fillId="2" borderId="93" xfId="0" applyNumberFormat="1" applyFont="1" applyFill="1" applyBorder="1" applyAlignment="1" applyProtection="1">
      <alignment horizontal="center" vertical="center" wrapText="1"/>
      <protection hidden="1"/>
    </xf>
    <xf numFmtId="2" fontId="22" fillId="2" borderId="45" xfId="0" applyNumberFormat="1" applyFont="1" applyFill="1" applyBorder="1" applyAlignment="1" applyProtection="1">
      <alignment horizontal="center" vertical="center" wrapText="1"/>
      <protection hidden="1"/>
    </xf>
    <xf numFmtId="2" fontId="16" fillId="2" borderId="94" xfId="0" applyNumberFormat="1" applyFont="1" applyFill="1" applyBorder="1" applyAlignment="1" applyProtection="1">
      <alignment horizontal="center" vertical="center" wrapText="1"/>
      <protection hidden="1"/>
    </xf>
    <xf numFmtId="2" fontId="16" fillId="2" borderId="95" xfId="0" applyNumberFormat="1" applyFont="1" applyFill="1" applyBorder="1" applyAlignment="1" applyProtection="1">
      <alignment horizontal="center" vertical="center" wrapText="1"/>
      <protection hidden="1"/>
    </xf>
    <xf numFmtId="2" fontId="16" fillId="2" borderId="35" xfId="0" applyNumberFormat="1" applyFont="1" applyFill="1" applyBorder="1" applyAlignment="1" applyProtection="1">
      <alignment horizontal="center" vertical="center" wrapText="1"/>
      <protection hidden="1"/>
    </xf>
    <xf numFmtId="2" fontId="16" fillId="2" borderId="36" xfId="0" applyNumberFormat="1" applyFont="1" applyFill="1" applyBorder="1" applyAlignment="1" applyProtection="1">
      <alignment horizontal="center" vertical="center" wrapText="1"/>
      <protection hidden="1"/>
    </xf>
    <xf numFmtId="2" fontId="16" fillId="2" borderId="29" xfId="0" applyNumberFormat="1" applyFont="1" applyFill="1" applyBorder="1" applyAlignment="1" applyProtection="1">
      <alignment horizontal="center" vertical="center" wrapText="1"/>
      <protection hidden="1"/>
    </xf>
    <xf numFmtId="2" fontId="16" fillId="2" borderId="5" xfId="0" applyNumberFormat="1" applyFont="1" applyFill="1" applyBorder="1" applyAlignment="1" applyProtection="1">
      <alignment horizontal="center" vertical="center" wrapText="1"/>
      <protection hidden="1"/>
    </xf>
    <xf numFmtId="2" fontId="16" fillId="2" borderId="96"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7" fillId="0" borderId="94" xfId="0" applyNumberFormat="1" applyFont="1" applyBorder="1" applyAlignment="1" applyProtection="1">
      <alignment horizontal="center" vertical="center" wrapText="1"/>
      <protection hidden="1"/>
    </xf>
    <xf numFmtId="2" fontId="17" fillId="2" borderId="95" xfId="0" applyNumberFormat="1" applyFont="1" applyFill="1" applyBorder="1" applyAlignment="1" applyProtection="1">
      <alignment horizontal="center" vertical="center" wrapText="1"/>
      <protection hidden="1"/>
    </xf>
    <xf numFmtId="2" fontId="17" fillId="2" borderId="35" xfId="0" applyNumberFormat="1" applyFont="1" applyFill="1" applyBorder="1" applyAlignment="1" applyProtection="1">
      <alignment horizontal="center" vertical="center" wrapText="1"/>
      <protection hidden="1"/>
    </xf>
    <xf numFmtId="2" fontId="17" fillId="2" borderId="36" xfId="0" applyNumberFormat="1" applyFont="1" applyFill="1" applyBorder="1" applyAlignment="1" applyProtection="1">
      <alignment horizontal="center" vertical="center" wrapText="1"/>
      <protection hidden="1"/>
    </xf>
    <xf numFmtId="2" fontId="17" fillId="2" borderId="29" xfId="0" applyNumberFormat="1" applyFont="1" applyFill="1" applyBorder="1" applyAlignment="1" applyProtection="1">
      <alignment horizontal="center" vertical="center" wrapText="1"/>
      <protection hidden="1"/>
    </xf>
    <xf numFmtId="2" fontId="17" fillId="2" borderId="5" xfId="0" applyNumberFormat="1" applyFont="1" applyFill="1" applyBorder="1" applyAlignment="1" applyProtection="1">
      <alignment horizontal="center" vertical="center" wrapText="1"/>
      <protection hidden="1"/>
    </xf>
    <xf numFmtId="2" fontId="17" fillId="2" borderId="96" xfId="0" applyNumberFormat="1" applyFont="1" applyFill="1" applyBorder="1" applyAlignment="1" applyProtection="1">
      <alignment horizontal="center" vertical="center" wrapText="1"/>
      <protection hidden="1"/>
    </xf>
    <xf numFmtId="2" fontId="17" fillId="2" borderId="50" xfId="0" applyNumberFormat="1" applyFont="1" applyFill="1" applyBorder="1" applyAlignment="1" applyProtection="1">
      <alignment horizontal="center" vertical="center" wrapText="1"/>
      <protection hidden="1"/>
    </xf>
    <xf numFmtId="2" fontId="16" fillId="2" borderId="77"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protection hidden="1"/>
    </xf>
    <xf numFmtId="2" fontId="16" fillId="2" borderId="20" xfId="0" applyNumberFormat="1" applyFont="1" applyFill="1" applyBorder="1" applyAlignment="1" applyProtection="1">
      <alignment horizontal="center" vertical="center"/>
      <protection hidden="1"/>
    </xf>
    <xf numFmtId="2" fontId="16" fillId="2" borderId="21"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 xfId="0" applyNumberFormat="1" applyFont="1" applyFill="1" applyBorder="1" applyAlignment="1" applyProtection="1">
      <alignment horizontal="center" vertical="center"/>
      <protection hidden="1"/>
    </xf>
    <xf numFmtId="2" fontId="16" fillId="2" borderId="98" xfId="0" applyNumberFormat="1" applyFont="1" applyFill="1" applyBorder="1" applyAlignment="1" applyProtection="1">
      <alignment horizontal="center" vertical="center"/>
      <protection hidden="1"/>
    </xf>
    <xf numFmtId="2" fontId="16" fillId="2" borderId="54" xfId="0" applyNumberFormat="1" applyFont="1" applyFill="1" applyBorder="1" applyAlignment="1" applyProtection="1">
      <alignment horizontal="center" vertical="center"/>
      <protection hidden="1"/>
    </xf>
    <xf numFmtId="2" fontId="17" fillId="0" borderId="79" xfId="0" applyNumberFormat="1" applyFont="1" applyBorder="1" applyAlignment="1" applyProtection="1">
      <alignment horizontal="center" vertical="center" wrapText="1"/>
      <protection hidden="1"/>
    </xf>
    <xf numFmtId="2" fontId="17" fillId="0" borderId="77" xfId="0" applyNumberFormat="1" applyFont="1" applyBorder="1" applyAlignment="1" applyProtection="1">
      <alignment horizontal="center" vertical="center" wrapText="1"/>
      <protection hidden="1"/>
    </xf>
    <xf numFmtId="2" fontId="22" fillId="2" borderId="94"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xf>
    <xf numFmtId="2" fontId="22" fillId="2" borderId="5"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2" fontId="11" fillId="2" borderId="36" xfId="0" applyNumberFormat="1" applyFont="1" applyFill="1" applyBorder="1" applyAlignment="1">
      <alignment horizontal="center" vertical="center"/>
    </xf>
    <xf numFmtId="2" fontId="11" fillId="2" borderId="29" xfId="0" applyNumberFormat="1" applyFont="1" applyFill="1" applyBorder="1" applyAlignment="1">
      <alignment horizontal="center" vertical="center"/>
    </xf>
    <xf numFmtId="2" fontId="11" fillId="2" borderId="27" xfId="0" applyNumberFormat="1" applyFont="1" applyFill="1" applyBorder="1" applyAlignment="1">
      <alignment horizontal="center" vertical="center"/>
    </xf>
    <xf numFmtId="2" fontId="11" fillId="2" borderId="50"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1" fillId="2" borderId="20" xfId="0" applyNumberFormat="1" applyFont="1" applyFill="1" applyBorder="1" applyAlignment="1">
      <alignment horizontal="center" vertical="center"/>
    </xf>
    <xf numFmtId="2" fontId="11" fillId="2" borderId="21"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2" borderId="54" xfId="0" applyNumberFormat="1" applyFont="1" applyFill="1" applyBorder="1" applyAlignment="1">
      <alignment horizontal="center" vertical="center"/>
    </xf>
    <xf numFmtId="2" fontId="11" fillId="2" borderId="2" xfId="0" applyNumberFormat="1" applyFont="1" applyFill="1" applyBorder="1" applyAlignment="1">
      <alignment horizontal="center" vertical="center"/>
    </xf>
    <xf numFmtId="2" fontId="11" fillId="2" borderId="99" xfId="0" applyNumberFormat="1" applyFont="1" applyFill="1" applyBorder="1" applyAlignment="1">
      <alignment horizontal="center" vertical="center"/>
    </xf>
    <xf numFmtId="2" fontId="11" fillId="2" borderId="23"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25"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56"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0" fontId="11" fillId="0" borderId="6" xfId="0" applyFont="1" applyBorder="1" applyAlignment="1" applyProtection="1">
      <alignment horizontal="center" vertical="center"/>
      <protection hidden="1"/>
    </xf>
    <xf numFmtId="0" fontId="17" fillId="0" borderId="6" xfId="0" applyFont="1" applyBorder="1" applyAlignment="1" applyProtection="1">
      <alignment horizontal="left" vertical="center" wrapText="1"/>
      <protection hidden="1"/>
    </xf>
    <xf numFmtId="2" fontId="22" fillId="2" borderId="108" xfId="0" applyNumberFormat="1" applyFont="1" applyFill="1" applyBorder="1" applyAlignment="1">
      <alignment horizontal="center" vertical="center" wrapText="1"/>
    </xf>
    <xf numFmtId="2" fontId="11" fillId="2" borderId="109"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xf>
    <xf numFmtId="2" fontId="11" fillId="2" borderId="37" xfId="0" applyNumberFormat="1" applyFont="1" applyFill="1" applyBorder="1" applyAlignment="1">
      <alignment horizontal="center" vertical="center"/>
    </xf>
    <xf numFmtId="2" fontId="11" fillId="2" borderId="32" xfId="0" applyNumberFormat="1" applyFont="1" applyFill="1" applyBorder="1" applyAlignment="1">
      <alignment horizontal="center" vertical="center"/>
    </xf>
    <xf numFmtId="2" fontId="11" fillId="2" borderId="33" xfId="0" applyNumberFormat="1" applyFont="1" applyFill="1" applyBorder="1" applyAlignment="1">
      <alignment horizontal="center" vertical="center"/>
    </xf>
    <xf numFmtId="2" fontId="11" fillId="2" borderId="31" xfId="0" applyNumberFormat="1" applyFont="1" applyFill="1" applyBorder="1" applyAlignment="1">
      <alignment horizontal="center" vertical="center"/>
    </xf>
    <xf numFmtId="2" fontId="11" fillId="2" borderId="75" xfId="0" applyNumberFormat="1" applyFont="1" applyFill="1" applyBorder="1" applyAlignment="1">
      <alignment horizontal="center" vertical="center"/>
    </xf>
    <xf numFmtId="2" fontId="11" fillId="2" borderId="6" xfId="0" applyNumberFormat="1" applyFont="1" applyFill="1" applyBorder="1" applyAlignment="1">
      <alignment horizontal="center" vertical="center"/>
    </xf>
    <xf numFmtId="0" fontId="16" fillId="0" borderId="38" xfId="0" applyFont="1" applyBorder="1" applyAlignment="1" applyProtection="1">
      <alignment horizontal="center" vertical="center"/>
      <protection hidden="1"/>
    </xf>
    <xf numFmtId="0" fontId="16" fillId="0" borderId="89" xfId="0" applyFont="1" applyBorder="1" applyAlignment="1" applyProtection="1">
      <alignment horizontal="center" vertical="center" wrapText="1"/>
      <protection hidden="1"/>
    </xf>
    <xf numFmtId="2" fontId="16" fillId="2" borderId="81" xfId="0" applyNumberFormat="1" applyFont="1" applyFill="1" applyBorder="1" applyAlignment="1">
      <alignment horizontal="center" vertical="center" wrapText="1"/>
    </xf>
    <xf numFmtId="2" fontId="16" fillId="2" borderId="40"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6" fillId="2" borderId="11" xfId="0" applyNumberFormat="1" applyFont="1" applyFill="1" applyBorder="1" applyAlignment="1">
      <alignment horizontal="center" vertical="center"/>
    </xf>
    <xf numFmtId="2" fontId="16" fillId="2" borderId="12"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0" fontId="16" fillId="0" borderId="43" xfId="0" applyFont="1" applyBorder="1" applyAlignment="1">
      <alignment horizontal="center" vertical="center"/>
    </xf>
    <xf numFmtId="0" fontId="16" fillId="0" borderId="43" xfId="0" applyFont="1" applyBorder="1" applyAlignment="1" applyProtection="1">
      <alignment horizontal="center" vertical="center"/>
      <protection hidden="1"/>
    </xf>
    <xf numFmtId="4" fontId="16" fillId="2" borderId="91" xfId="0" applyNumberFormat="1" applyFont="1" applyFill="1" applyBorder="1" applyAlignment="1" applyProtection="1">
      <alignment horizontal="center" vertical="center" wrapText="1"/>
      <protection hidden="1"/>
    </xf>
    <xf numFmtId="4" fontId="16" fillId="2" borderId="92" xfId="0" applyNumberFormat="1" applyFont="1" applyFill="1" applyBorder="1" applyAlignment="1" applyProtection="1">
      <alignment horizontal="center" vertical="center" wrapText="1"/>
      <protection hidden="1"/>
    </xf>
    <xf numFmtId="4" fontId="16" fillId="2" borderId="46" xfId="0" applyNumberFormat="1" applyFont="1" applyFill="1" applyBorder="1" applyAlignment="1" applyProtection="1">
      <alignment horizontal="center" vertical="center" wrapText="1"/>
      <protection hidden="1"/>
    </xf>
    <xf numFmtId="4" fontId="16" fillId="2" borderId="47"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3" xfId="0" applyNumberFormat="1" applyFont="1" applyFill="1" applyBorder="1" applyAlignment="1" applyProtection="1">
      <alignment horizontal="center" vertical="center" wrapText="1"/>
      <protection hidden="1"/>
    </xf>
    <xf numFmtId="4" fontId="16" fillId="2" borderId="93"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7" fillId="0" borderId="101" xfId="0" applyNumberFormat="1" applyFont="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7" fillId="0" borderId="102" xfId="0" applyNumberFormat="1" applyFont="1" applyBorder="1" applyAlignment="1" applyProtection="1">
      <alignment horizontal="center" vertical="center" wrapText="1"/>
      <protection hidden="1"/>
    </xf>
    <xf numFmtId="4" fontId="17" fillId="0" borderId="103" xfId="0" applyNumberFormat="1" applyFont="1" applyBorder="1" applyAlignment="1" applyProtection="1">
      <alignment horizontal="center" vertical="center" wrapText="1"/>
      <protection hidden="1"/>
    </xf>
    <xf numFmtId="4" fontId="17" fillId="0" borderId="104" xfId="0" applyNumberFormat="1" applyFont="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2" fontId="16" fillId="2" borderId="79" xfId="0" applyNumberFormat="1" applyFont="1" applyFill="1" applyBorder="1" applyAlignment="1">
      <alignment horizontal="center" vertical="center" wrapText="1"/>
    </xf>
    <xf numFmtId="2" fontId="17" fillId="0" borderId="99" xfId="0" applyNumberFormat="1" applyFont="1" applyBorder="1" applyAlignment="1">
      <alignment horizontal="center" vertical="center"/>
    </xf>
    <xf numFmtId="2" fontId="16" fillId="2" borderId="3" xfId="0" applyNumberFormat="1" applyFont="1" applyFill="1" applyBorder="1" applyAlignment="1">
      <alignment horizontal="center" vertical="center"/>
    </xf>
    <xf numFmtId="2" fontId="17" fillId="0" borderId="23" xfId="0" applyNumberFormat="1" applyFont="1" applyBorder="1" applyAlignment="1">
      <alignment horizontal="center" vertical="center"/>
    </xf>
    <xf numFmtId="2" fontId="17" fillId="0" borderId="24" xfId="0" applyNumberFormat="1" applyFont="1" applyBorder="1" applyAlignment="1">
      <alignment horizontal="center" vertical="center"/>
    </xf>
    <xf numFmtId="2" fontId="17" fillId="0" borderId="25" xfId="0" applyNumberFormat="1" applyFont="1" applyBorder="1" applyAlignment="1">
      <alignment horizontal="center" vertical="center"/>
    </xf>
    <xf numFmtId="2" fontId="17" fillId="0" borderId="30" xfId="0" applyNumberFormat="1" applyFont="1" applyBorder="1" applyAlignment="1">
      <alignment horizontal="center" vertical="center"/>
    </xf>
    <xf numFmtId="2" fontId="17" fillId="0" borderId="56"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7" fillId="0" borderId="68" xfId="0" applyFont="1" applyBorder="1" applyAlignment="1" applyProtection="1">
      <alignment horizontal="center" vertical="center"/>
      <protection hidden="1"/>
    </xf>
    <xf numFmtId="2" fontId="16" fillId="2" borderId="105" xfId="0" applyNumberFormat="1" applyFont="1" applyFill="1" applyBorder="1" applyAlignment="1">
      <alignment horizontal="center" vertical="center" wrapText="1"/>
    </xf>
    <xf numFmtId="2" fontId="17" fillId="0" borderId="106" xfId="0" applyNumberFormat="1" applyFont="1" applyBorder="1" applyAlignment="1">
      <alignment horizontal="center" vertical="center"/>
    </xf>
    <xf numFmtId="2" fontId="16" fillId="2" borderId="106" xfId="0" applyNumberFormat="1" applyFont="1" applyFill="1" applyBorder="1" applyAlignment="1">
      <alignment horizontal="center" vertical="center"/>
    </xf>
    <xf numFmtId="2" fontId="17" fillId="0" borderId="71" xfId="0" applyNumberFormat="1" applyFont="1" applyBorder="1" applyAlignment="1">
      <alignment horizontal="center" vertical="center"/>
    </xf>
    <xf numFmtId="2" fontId="17" fillId="0" borderId="72" xfId="0" applyNumberFormat="1" applyFont="1" applyBorder="1" applyAlignment="1">
      <alignment horizontal="center" vertical="center"/>
    </xf>
    <xf numFmtId="2" fontId="17" fillId="0" borderId="73" xfId="0" applyNumberFormat="1" applyFont="1" applyBorder="1" applyAlignment="1">
      <alignment horizontal="center" vertical="center"/>
    </xf>
    <xf numFmtId="2" fontId="16" fillId="2" borderId="70" xfId="0" applyNumberFormat="1" applyFont="1" applyFill="1" applyBorder="1" applyAlignment="1">
      <alignment horizontal="center" vertical="center"/>
    </xf>
    <xf numFmtId="2" fontId="17" fillId="0" borderId="107" xfId="0" applyNumberFormat="1" applyFont="1" applyBorder="1" applyAlignment="1">
      <alignment horizontal="center" vertical="center"/>
    </xf>
    <xf numFmtId="2" fontId="17" fillId="0" borderId="69" xfId="0" applyNumberFormat="1" applyFont="1" applyBorder="1" applyAlignment="1">
      <alignment horizontal="center" vertical="center"/>
    </xf>
    <xf numFmtId="2" fontId="17" fillId="2" borderId="95" xfId="0" applyNumberFormat="1" applyFont="1" applyFill="1" applyBorder="1" applyAlignment="1">
      <alignment horizontal="center" vertical="center"/>
    </xf>
    <xf numFmtId="2" fontId="17" fillId="2" borderId="35" xfId="0" applyNumberFormat="1" applyFont="1" applyFill="1" applyBorder="1" applyAlignment="1">
      <alignment horizontal="center" vertical="center"/>
    </xf>
    <xf numFmtId="2" fontId="17" fillId="2" borderId="36" xfId="0" applyNumberFormat="1" applyFont="1" applyFill="1" applyBorder="1" applyAlignment="1">
      <alignment horizontal="center" vertical="center"/>
    </xf>
    <xf numFmtId="2" fontId="17" fillId="2" borderId="29" xfId="0" applyNumberFormat="1" applyFont="1" applyFill="1" applyBorder="1" applyAlignment="1">
      <alignment horizontal="center" vertical="center"/>
    </xf>
    <xf numFmtId="2" fontId="17" fillId="2" borderId="27" xfId="0" applyNumberFormat="1" applyFont="1" applyFill="1" applyBorder="1" applyAlignment="1">
      <alignment horizontal="center" vertical="center"/>
    </xf>
    <xf numFmtId="2" fontId="17" fillId="2" borderId="50" xfId="0" applyNumberFormat="1" applyFont="1" applyFill="1" applyBorder="1" applyAlignment="1">
      <alignment horizontal="center" vertical="center"/>
    </xf>
    <xf numFmtId="2" fontId="17" fillId="2" borderId="5" xfId="0" applyNumberFormat="1" applyFont="1" applyFill="1" applyBorder="1" applyAlignment="1">
      <alignment horizontal="center" vertical="center"/>
    </xf>
    <xf numFmtId="2" fontId="17" fillId="2" borderId="20" xfId="0" applyNumberFormat="1" applyFont="1" applyFill="1" applyBorder="1" applyAlignment="1">
      <alignment horizontal="center" vertical="center"/>
    </xf>
    <xf numFmtId="2" fontId="17" fillId="2" borderId="21"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17" fillId="2" borderId="28" xfId="0" applyNumberFormat="1" applyFont="1" applyFill="1" applyBorder="1" applyAlignment="1">
      <alignment horizontal="center" vertical="center"/>
    </xf>
    <xf numFmtId="2" fontId="17" fillId="2" borderId="54" xfId="0" applyNumberFormat="1" applyFont="1" applyFill="1" applyBorder="1" applyAlignment="1">
      <alignment horizontal="center" vertical="center"/>
    </xf>
    <xf numFmtId="2" fontId="17" fillId="2" borderId="2" xfId="0" applyNumberFormat="1" applyFont="1" applyFill="1" applyBorder="1" applyAlignment="1">
      <alignment horizontal="center" vertical="center"/>
    </xf>
    <xf numFmtId="2" fontId="17" fillId="2" borderId="99" xfId="0" applyNumberFormat="1" applyFont="1" applyFill="1" applyBorder="1" applyAlignment="1">
      <alignment horizontal="center" vertical="center"/>
    </xf>
    <xf numFmtId="2" fontId="17" fillId="2" borderId="23" xfId="0" applyNumberFormat="1" applyFont="1" applyFill="1" applyBorder="1" applyAlignment="1">
      <alignment horizontal="center" vertical="center"/>
    </xf>
    <xf numFmtId="2" fontId="17" fillId="2" borderId="24" xfId="0" applyNumberFormat="1" applyFont="1" applyFill="1" applyBorder="1" applyAlignment="1">
      <alignment horizontal="center" vertical="center"/>
    </xf>
    <xf numFmtId="2" fontId="17" fillId="2" borderId="25" xfId="0" applyNumberFormat="1" applyFont="1" applyFill="1" applyBorder="1" applyAlignment="1">
      <alignment horizontal="center" vertical="center"/>
    </xf>
    <xf numFmtId="2" fontId="17" fillId="2" borderId="30" xfId="0" applyNumberFormat="1" applyFont="1" applyFill="1" applyBorder="1" applyAlignment="1">
      <alignment horizontal="center" vertical="center"/>
    </xf>
    <xf numFmtId="2" fontId="17" fillId="2" borderId="56"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xf>
    <xf numFmtId="0" fontId="17" fillId="0" borderId="6" xfId="0" applyFont="1" applyBorder="1" applyAlignment="1" applyProtection="1">
      <alignment horizontal="center" vertical="center"/>
      <protection hidden="1"/>
    </xf>
    <xf numFmtId="2" fontId="16" fillId="2" borderId="108" xfId="0" applyNumberFormat="1" applyFont="1" applyFill="1" applyBorder="1" applyAlignment="1">
      <alignment horizontal="center" vertical="center" wrapText="1"/>
    </xf>
    <xf numFmtId="2" fontId="17" fillId="2" borderId="109" xfId="0" applyNumberFormat="1" applyFont="1" applyFill="1" applyBorder="1" applyAlignment="1">
      <alignment horizontal="center" vertical="center"/>
    </xf>
    <xf numFmtId="2" fontId="16" fillId="2" borderId="6" xfId="0" applyNumberFormat="1" applyFont="1" applyFill="1" applyBorder="1" applyAlignment="1">
      <alignment horizontal="center" vertical="center"/>
    </xf>
    <xf numFmtId="2" fontId="17" fillId="2" borderId="37" xfId="0" applyNumberFormat="1" applyFont="1" applyFill="1" applyBorder="1" applyAlignment="1">
      <alignment horizontal="center" vertical="center"/>
    </xf>
    <xf numFmtId="2" fontId="17" fillId="2" borderId="32" xfId="0" applyNumberFormat="1" applyFont="1" applyFill="1" applyBorder="1" applyAlignment="1">
      <alignment horizontal="center" vertical="center"/>
    </xf>
    <xf numFmtId="2" fontId="17" fillId="2" borderId="33"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75"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0" fontId="15" fillId="0" borderId="0" xfId="0" applyFont="1" applyAlignment="1">
      <alignment horizontal="left" vertical="center" wrapText="1"/>
    </xf>
    <xf numFmtId="0" fontId="16" fillId="0" borderId="1" xfId="2" applyFont="1" applyBorder="1" applyAlignment="1">
      <alignment horizontal="center" vertical="center"/>
    </xf>
    <xf numFmtId="0" fontId="16" fillId="0" borderId="42" xfId="2" applyFont="1" applyBorder="1" applyAlignment="1">
      <alignment horizontal="center" vertical="center"/>
    </xf>
    <xf numFmtId="171" fontId="16" fillId="0" borderId="12" xfId="2" applyNumberFormat="1" applyFont="1" applyBorder="1" applyAlignment="1">
      <alignment horizontal="center" vertical="center" wrapText="1"/>
    </xf>
    <xf numFmtId="3" fontId="16" fillId="0" borderId="40" xfId="2" applyNumberFormat="1" applyFont="1" applyBorder="1" applyAlignment="1" applyProtection="1">
      <alignment horizontal="center" vertical="center" wrapText="1"/>
      <protection locked="0"/>
    </xf>
    <xf numFmtId="0" fontId="30" fillId="0" borderId="44" xfId="2" applyFont="1" applyBorder="1" applyAlignment="1">
      <alignment horizontal="center" vertical="center"/>
    </xf>
    <xf numFmtId="0" fontId="16" fillId="0" borderId="93" xfId="2" applyFont="1" applyBorder="1" applyAlignment="1">
      <alignment horizontal="center" vertical="center"/>
    </xf>
    <xf numFmtId="3" fontId="30" fillId="0" borderId="93" xfId="2" applyNumberFormat="1" applyFont="1" applyBorder="1" applyAlignment="1">
      <alignment horizontal="center" vertical="center"/>
    </xf>
    <xf numFmtId="3" fontId="30" fillId="0" borderId="92" xfId="2" applyNumberFormat="1" applyFont="1" applyBorder="1" applyAlignment="1">
      <alignment horizontal="center" vertical="center"/>
    </xf>
    <xf numFmtId="0" fontId="16" fillId="0" borderId="35" xfId="2" applyFont="1" applyBorder="1" applyAlignment="1">
      <alignment horizontal="center" vertical="center"/>
    </xf>
    <xf numFmtId="0" fontId="16" fillId="0" borderId="49" xfId="2" applyFont="1" applyBorder="1" applyAlignment="1">
      <alignment horizontal="center" vertical="center"/>
    </xf>
    <xf numFmtId="0" fontId="16" fillId="0" borderId="36" xfId="2" applyFont="1" applyBorder="1" applyAlignment="1">
      <alignment horizontal="center" vertical="center"/>
    </xf>
    <xf numFmtId="171" fontId="16" fillId="0" borderId="95" xfId="4" applyNumberFormat="1" applyFont="1" applyBorder="1" applyAlignment="1" applyProtection="1">
      <alignment horizontal="center" vertical="center"/>
      <protection locked="0"/>
    </xf>
    <xf numFmtId="0" fontId="16" fillId="0" borderId="23" xfId="2" applyFont="1" applyBorder="1" applyAlignment="1">
      <alignment horizontal="center" vertical="center"/>
    </xf>
    <xf numFmtId="0" fontId="16" fillId="0" borderId="55" xfId="2" applyFont="1" applyBorder="1" applyAlignment="1">
      <alignment horizontal="center" vertical="center"/>
    </xf>
    <xf numFmtId="0" fontId="16" fillId="0" borderId="24" xfId="2" applyFont="1" applyBorder="1" applyAlignment="1">
      <alignment horizontal="center" vertical="center"/>
    </xf>
    <xf numFmtId="171" fontId="16" fillId="0" borderId="99" xfId="2" applyNumberFormat="1" applyFont="1" applyBorder="1" applyAlignment="1" applyProtection="1">
      <alignment horizontal="center" vertical="center"/>
      <protection locked="0"/>
    </xf>
    <xf numFmtId="0" fontId="16" fillId="0" borderId="17" xfId="2" applyFont="1" applyBorder="1" applyAlignment="1">
      <alignment horizontal="center" vertical="center"/>
    </xf>
    <xf numFmtId="0" fontId="16" fillId="0" borderId="26" xfId="2" applyFont="1" applyBorder="1" applyAlignment="1">
      <alignment horizontal="center" vertical="center"/>
    </xf>
    <xf numFmtId="0" fontId="16" fillId="0" borderId="18" xfId="2" applyFont="1" applyBorder="1" applyAlignment="1">
      <alignment horizontal="center" vertical="center"/>
    </xf>
    <xf numFmtId="171" fontId="16" fillId="0" borderId="110" xfId="2" applyNumberFormat="1" applyFont="1" applyBorder="1" applyAlignment="1" applyProtection="1">
      <alignment horizontal="center" vertical="center"/>
      <protection locked="0"/>
    </xf>
    <xf numFmtId="0" fontId="17" fillId="0" borderId="20" xfId="2" applyFont="1" applyBorder="1" applyAlignment="1">
      <alignment horizontal="center" vertical="center"/>
    </xf>
    <xf numFmtId="0" fontId="17" fillId="0" borderId="53" xfId="2" applyFont="1" applyBorder="1" applyAlignment="1">
      <alignment horizontal="right" vertical="center"/>
    </xf>
    <xf numFmtId="0" fontId="17" fillId="0" borderId="21" xfId="2" applyFont="1" applyBorder="1" applyAlignment="1">
      <alignment horizontal="center" vertical="center"/>
    </xf>
    <xf numFmtId="171" fontId="17" fillId="0" borderId="97" xfId="2" applyNumberFormat="1" applyFont="1" applyBorder="1" applyAlignment="1" applyProtection="1">
      <alignment horizontal="right" vertical="center"/>
      <protection locked="0"/>
    </xf>
    <xf numFmtId="0" fontId="30" fillId="0" borderId="23" xfId="2" applyFont="1" applyBorder="1" applyAlignment="1">
      <alignment horizontal="center" vertical="center"/>
    </xf>
    <xf numFmtId="0" fontId="30" fillId="0" borderId="55" xfId="2" applyFont="1" applyBorder="1" applyAlignment="1">
      <alignment horizontal="right" vertical="center"/>
    </xf>
    <xf numFmtId="0" fontId="30" fillId="0" borderId="24" xfId="2" applyFont="1" applyBorder="1" applyAlignment="1">
      <alignment horizontal="center" vertical="center"/>
    </xf>
    <xf numFmtId="171" fontId="30" fillId="0" borderId="99" xfId="2" applyNumberFormat="1" applyFont="1" applyBorder="1" applyAlignment="1" applyProtection="1">
      <alignment horizontal="right" vertical="center"/>
      <protection locked="0"/>
    </xf>
    <xf numFmtId="0" fontId="17" fillId="0" borderId="18" xfId="2" applyFont="1" applyBorder="1" applyAlignment="1">
      <alignment horizontal="center" vertical="center"/>
    </xf>
    <xf numFmtId="171" fontId="16" fillId="2" borderId="110" xfId="2" applyNumberFormat="1" applyFont="1" applyFill="1" applyBorder="1" applyAlignment="1">
      <alignment horizontal="center" vertical="center"/>
    </xf>
    <xf numFmtId="0" fontId="16" fillId="0" borderId="20" xfId="2" applyFont="1" applyBorder="1" applyAlignment="1">
      <alignment horizontal="center" vertical="center"/>
    </xf>
    <xf numFmtId="0" fontId="16" fillId="0" borderId="53" xfId="2" applyFont="1" applyBorder="1" applyAlignment="1">
      <alignment horizontal="center" vertical="center"/>
    </xf>
    <xf numFmtId="0" fontId="16" fillId="0" borderId="21" xfId="2" applyFont="1" applyBorder="1" applyAlignment="1">
      <alignment horizontal="center" vertical="center"/>
    </xf>
    <xf numFmtId="171" fontId="16" fillId="2" borderId="97" xfId="2" applyNumberFormat="1" applyFont="1" applyFill="1" applyBorder="1" applyAlignment="1">
      <alignment horizontal="center" vertical="center"/>
    </xf>
    <xf numFmtId="171" fontId="30" fillId="0" borderId="97" xfId="2" applyNumberFormat="1" applyFont="1" applyBorder="1" applyAlignment="1" applyProtection="1">
      <alignment horizontal="right" vertical="center"/>
      <protection locked="0"/>
    </xf>
    <xf numFmtId="0" fontId="30" fillId="0" borderId="20" xfId="2" applyFont="1" applyBorder="1" applyAlignment="1">
      <alignment horizontal="center" vertical="center"/>
    </xf>
    <xf numFmtId="0" fontId="30" fillId="0" borderId="53" xfId="2" applyFont="1" applyBorder="1" applyAlignment="1">
      <alignment horizontal="right" vertical="center"/>
    </xf>
    <xf numFmtId="0" fontId="30" fillId="0" borderId="21" xfId="2" applyFont="1" applyBorder="1" applyAlignment="1">
      <alignment horizontal="center" vertical="center"/>
    </xf>
    <xf numFmtId="171" fontId="16" fillId="0" borderId="97" xfId="2" applyNumberFormat="1" applyFont="1" applyBorder="1" applyAlignment="1" applyProtection="1">
      <alignment horizontal="center" vertical="center"/>
      <protection locked="0"/>
    </xf>
    <xf numFmtId="0" fontId="16" fillId="0" borderId="11" xfId="2" applyFont="1" applyBorder="1" applyAlignment="1">
      <alignment horizontal="center" vertical="center"/>
    </xf>
    <xf numFmtId="0" fontId="16" fillId="0" borderId="111" xfId="2" applyFont="1" applyBorder="1" applyAlignment="1">
      <alignment horizontal="center" vertical="center"/>
    </xf>
    <xf numFmtId="0" fontId="16" fillId="0" borderId="12" xfId="2" applyFont="1" applyBorder="1" applyAlignment="1">
      <alignment horizontal="center" vertical="center"/>
    </xf>
    <xf numFmtId="171" fontId="16" fillId="0" borderId="40" xfId="2" applyNumberFormat="1" applyFont="1" applyBorder="1" applyAlignment="1" applyProtection="1">
      <alignment horizontal="center" vertical="center"/>
      <protection locked="0"/>
    </xf>
    <xf numFmtId="1" fontId="16" fillId="0" borderId="17" xfId="2" applyNumberFormat="1" applyFont="1" applyBorder="1" applyAlignment="1">
      <alignment horizontal="center" vertical="center"/>
    </xf>
    <xf numFmtId="173" fontId="16" fillId="0" borderId="26" xfId="2" applyNumberFormat="1" applyFont="1" applyBorder="1" applyAlignment="1">
      <alignment horizontal="center" vertical="center"/>
    </xf>
    <xf numFmtId="173" fontId="16" fillId="0" borderId="18" xfId="2" applyNumberFormat="1" applyFont="1" applyBorder="1" applyAlignment="1">
      <alignment horizontal="center" vertical="center"/>
    </xf>
    <xf numFmtId="1" fontId="16" fillId="2" borderId="110" xfId="2" applyNumberFormat="1" applyFont="1" applyFill="1" applyBorder="1" applyAlignment="1">
      <alignment horizontal="center" vertical="center"/>
    </xf>
    <xf numFmtId="16" fontId="17" fillId="0" borderId="20" xfId="2" applyNumberFormat="1" applyFont="1" applyBorder="1" applyAlignment="1">
      <alignment horizontal="center" vertical="center"/>
    </xf>
    <xf numFmtId="173" fontId="17" fillId="2" borderId="97" xfId="2" applyNumberFormat="1" applyFont="1" applyFill="1" applyBorder="1" applyAlignment="1">
      <alignment horizontal="center" vertical="center"/>
    </xf>
    <xf numFmtId="1" fontId="17" fillId="2" borderId="97" xfId="2" applyNumberFormat="1" applyFont="1" applyFill="1" applyBorder="1" applyAlignment="1">
      <alignment horizontal="center" vertical="center"/>
    </xf>
    <xf numFmtId="1" fontId="30" fillId="2" borderId="97" xfId="2" applyNumberFormat="1" applyFont="1" applyFill="1" applyBorder="1" applyAlignment="1">
      <alignment horizontal="center" vertical="center"/>
    </xf>
    <xf numFmtId="0" fontId="30" fillId="0" borderId="90" xfId="2" applyFont="1" applyBorder="1" applyAlignment="1">
      <alignment horizontal="right" vertical="center"/>
    </xf>
    <xf numFmtId="0" fontId="30" fillId="0" borderId="32" xfId="2" applyFont="1" applyBorder="1" applyAlignment="1">
      <alignment horizontal="center" vertical="center"/>
    </xf>
    <xf numFmtId="1" fontId="30" fillId="2" borderId="109" xfId="2" applyNumberFormat="1" applyFont="1" applyFill="1" applyBorder="1" applyAlignment="1">
      <alignment horizontal="center" vertical="center"/>
    </xf>
    <xf numFmtId="171" fontId="17" fillId="0" borderId="97" xfId="2" applyNumberFormat="1" applyFont="1" applyBorder="1" applyAlignment="1" applyProtection="1">
      <alignment horizontal="center" vertical="center"/>
      <protection locked="0"/>
    </xf>
    <xf numFmtId="0" fontId="17" fillId="0" borderId="49" xfId="2" applyFont="1" applyBorder="1" applyAlignment="1">
      <alignment horizontal="right" vertical="center"/>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171" fontId="16" fillId="0" borderId="12" xfId="0" applyNumberFormat="1" applyFont="1" applyBorder="1" applyAlignment="1" applyProtection="1">
      <alignment horizontal="center" vertical="center"/>
      <protection hidden="1"/>
    </xf>
    <xf numFmtId="171" fontId="16" fillId="0" borderId="13" xfId="0" applyNumberFormat="1" applyFont="1" applyBorder="1" applyAlignment="1" applyProtection="1">
      <alignment horizontal="center" vertical="center"/>
      <protection locked="0"/>
    </xf>
    <xf numFmtId="0" fontId="16" fillId="0" borderId="102" xfId="2" applyFont="1" applyBorder="1" applyAlignment="1">
      <alignment horizontal="center" vertical="center"/>
    </xf>
    <xf numFmtId="0" fontId="16" fillId="0" borderId="112" xfId="2" applyFont="1" applyBorder="1" applyAlignment="1">
      <alignment horizontal="center" vertical="center"/>
    </xf>
    <xf numFmtId="171" fontId="16" fillId="0" borderId="101" xfId="2" applyNumberFormat="1" applyFont="1" applyBorder="1" applyAlignment="1" applyProtection="1">
      <alignment horizontal="center" vertical="center"/>
      <protection locked="0"/>
    </xf>
    <xf numFmtId="0" fontId="16" fillId="0" borderId="14" xfId="2" applyFont="1" applyBorder="1" applyAlignment="1">
      <alignment horizontal="center" vertical="center"/>
    </xf>
    <xf numFmtId="0" fontId="16" fillId="0" borderId="113" xfId="2" applyFont="1" applyBorder="1" applyAlignment="1">
      <alignment horizontal="center" vertical="center" wrapText="1"/>
    </xf>
    <xf numFmtId="0" fontId="16" fillId="0" borderId="15" xfId="2" applyFont="1" applyBorder="1" applyAlignment="1">
      <alignment horizontal="center" vertical="center"/>
    </xf>
    <xf numFmtId="171" fontId="16" fillId="2" borderId="114" xfId="2" applyNumberFormat="1" applyFont="1" applyFill="1" applyBorder="1" applyAlignment="1">
      <alignment horizontal="center" vertical="center"/>
    </xf>
    <xf numFmtId="0" fontId="17" fillId="0" borderId="53" xfId="2" applyFont="1" applyBorder="1" applyAlignment="1">
      <alignment horizontal="center" vertical="center"/>
    </xf>
    <xf numFmtId="0" fontId="17" fillId="0" borderId="23" xfId="2" applyFont="1" applyBorder="1" applyAlignment="1">
      <alignment horizontal="center" vertical="center"/>
    </xf>
    <xf numFmtId="0" fontId="17" fillId="0" borderId="55" xfId="2" applyFont="1" applyBorder="1" applyAlignment="1">
      <alignment horizontal="center" vertical="center"/>
    </xf>
    <xf numFmtId="171" fontId="17" fillId="0" borderId="99" xfId="2" applyNumberFormat="1" applyFont="1" applyBorder="1" applyAlignment="1" applyProtection="1">
      <alignment horizontal="center" vertical="center"/>
      <protection locked="0"/>
    </xf>
    <xf numFmtId="171" fontId="17" fillId="2" borderId="97" xfId="2" applyNumberFormat="1" applyFont="1" applyFill="1" applyBorder="1" applyAlignment="1">
      <alignment horizontal="center" vertical="center"/>
    </xf>
    <xf numFmtId="0" fontId="30" fillId="0" borderId="55" xfId="2" applyFont="1" applyBorder="1" applyAlignment="1">
      <alignment horizontal="right" vertical="center" wrapText="1"/>
    </xf>
    <xf numFmtId="171" fontId="30" fillId="0" borderId="99" xfId="2" applyNumberFormat="1" applyFont="1" applyBorder="1" applyAlignment="1">
      <alignment horizontal="center" vertical="center"/>
    </xf>
    <xf numFmtId="0" fontId="16" fillId="0" borderId="26" xfId="2" applyFont="1" applyBorder="1" applyAlignment="1">
      <alignment horizontal="center" vertical="center" wrapText="1"/>
    </xf>
    <xf numFmtId="171" fontId="16" fillId="2" borderId="110" xfId="2" applyNumberFormat="1" applyFont="1" applyFill="1" applyBorder="1" applyAlignment="1" applyProtection="1">
      <alignment horizontal="center" vertical="center"/>
      <protection locked="0"/>
    </xf>
    <xf numFmtId="0" fontId="17" fillId="0" borderId="35" xfId="2" applyFont="1" applyBorder="1" applyAlignment="1">
      <alignment horizontal="center" vertical="center"/>
    </xf>
    <xf numFmtId="0" fontId="17" fillId="0" borderId="49" xfId="2" applyFont="1" applyBorder="1" applyAlignment="1">
      <alignment horizontal="center" vertical="center" wrapText="1"/>
    </xf>
    <xf numFmtId="171" fontId="17" fillId="0" borderId="95" xfId="2" applyNumberFormat="1" applyFont="1" applyBorder="1" applyAlignment="1" applyProtection="1">
      <alignment horizontal="center" vertical="center"/>
      <protection locked="0"/>
    </xf>
    <xf numFmtId="0" fontId="17" fillId="0" borderId="102" xfId="2" applyFont="1" applyBorder="1" applyAlignment="1">
      <alignment horizontal="center" vertical="center"/>
    </xf>
    <xf numFmtId="0" fontId="17" fillId="0" borderId="112" xfId="2" applyFont="1" applyBorder="1" applyAlignment="1">
      <alignment horizontal="center" vertical="center" wrapText="1"/>
    </xf>
    <xf numFmtId="0" fontId="17" fillId="0" borderId="24" xfId="2" applyFont="1" applyBorder="1" applyAlignment="1">
      <alignment horizontal="center" vertical="center"/>
    </xf>
    <xf numFmtId="171" fontId="17" fillId="0" borderId="101" xfId="2" applyNumberFormat="1" applyFont="1" applyBorder="1" applyAlignment="1" applyProtection="1">
      <alignment horizontal="center" vertical="center"/>
      <protection locked="0"/>
    </xf>
    <xf numFmtId="0" fontId="16" fillId="0" borderId="60" xfId="2" applyFont="1" applyBorder="1" applyAlignment="1">
      <alignment horizontal="center" vertical="center"/>
    </xf>
    <xf numFmtId="0" fontId="16" fillId="0" borderId="115" xfId="2" applyFont="1" applyBorder="1" applyAlignment="1">
      <alignment horizontal="center" vertical="center"/>
    </xf>
    <xf numFmtId="173" fontId="16" fillId="0" borderId="61" xfId="2" applyNumberFormat="1" applyFont="1" applyBorder="1" applyAlignment="1">
      <alignment horizontal="center" vertical="center"/>
    </xf>
    <xf numFmtId="1" fontId="16" fillId="2" borderId="116" xfId="2" applyNumberFormat="1" applyFont="1" applyFill="1" applyBorder="1" applyAlignment="1">
      <alignment horizontal="center"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2" fontId="16" fillId="2" borderId="13" xfId="2" applyNumberFormat="1" applyFont="1" applyFill="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2" fontId="17" fillId="2" borderId="13" xfId="2" applyNumberFormat="1" applyFont="1" applyFill="1" applyBorder="1" applyAlignment="1">
      <alignment horizontal="center" vertical="center" wrapText="1"/>
    </xf>
    <xf numFmtId="0" fontId="16" fillId="0" borderId="60" xfId="2" applyFont="1" applyBorder="1" applyAlignment="1">
      <alignment horizontal="center" vertical="center" wrapText="1"/>
    </xf>
    <xf numFmtId="0" fontId="16" fillId="0" borderId="61" xfId="2" applyFont="1" applyBorder="1" applyAlignment="1">
      <alignment horizontal="center" vertical="center" wrapText="1"/>
    </xf>
    <xf numFmtId="2" fontId="16" fillId="2" borderId="41" xfId="2" applyNumberFormat="1" applyFont="1" applyFill="1" applyBorder="1" applyAlignment="1">
      <alignment horizontal="center" vertical="center" wrapText="1"/>
    </xf>
    <xf numFmtId="3" fontId="17" fillId="0" borderId="25" xfId="2" applyNumberFormat="1" applyFont="1" applyBorder="1" applyAlignment="1" applyProtection="1">
      <alignment horizontal="center" vertical="center"/>
      <protection locked="0"/>
    </xf>
    <xf numFmtId="0" fontId="17" fillId="0" borderId="12" xfId="2" applyFont="1" applyBorder="1" applyAlignment="1">
      <alignment horizontal="center" vertical="center"/>
    </xf>
    <xf numFmtId="3" fontId="17" fillId="0" borderId="13" xfId="2" applyNumberFormat="1" applyFont="1" applyBorder="1" applyAlignment="1" applyProtection="1">
      <alignment horizontal="center" vertical="center"/>
      <protection locked="0"/>
    </xf>
    <xf numFmtId="3" fontId="16" fillId="2" borderId="19" xfId="2" applyNumberFormat="1" applyFont="1" applyFill="1" applyBorder="1" applyAlignment="1">
      <alignment horizontal="center" vertical="center"/>
    </xf>
    <xf numFmtId="3" fontId="17" fillId="2" borderId="22" xfId="2" applyNumberFormat="1" applyFont="1" applyFill="1" applyBorder="1" applyAlignment="1">
      <alignment horizontal="center" vertical="center"/>
    </xf>
    <xf numFmtId="0" fontId="30" fillId="0" borderId="21" xfId="2" applyFont="1" applyBorder="1" applyAlignment="1">
      <alignment horizontal="right" vertical="center"/>
    </xf>
    <xf numFmtId="3" fontId="30" fillId="0" borderId="22" xfId="2" applyNumberFormat="1" applyFont="1" applyBorder="1" applyAlignment="1" applyProtection="1">
      <alignment horizontal="center" vertical="center"/>
      <protection locked="0"/>
    </xf>
    <xf numFmtId="3" fontId="17" fillId="0" borderId="22" xfId="2" applyNumberFormat="1" applyFont="1" applyBorder="1" applyAlignment="1" applyProtection="1">
      <alignment horizontal="center" vertical="center"/>
      <protection locked="0"/>
    </xf>
    <xf numFmtId="0" fontId="17" fillId="0" borderId="103" xfId="2" applyFont="1" applyBorder="1" applyAlignment="1">
      <alignment horizontal="center" vertical="center" wrapText="1"/>
    </xf>
    <xf numFmtId="0" fontId="17" fillId="0" borderId="103" xfId="2" applyFont="1" applyBorder="1" applyAlignment="1">
      <alignment horizontal="center" vertical="center"/>
    </xf>
    <xf numFmtId="3" fontId="17" fillId="0" borderId="104" xfId="2" applyNumberFormat="1" applyFont="1" applyBorder="1" applyAlignment="1" applyProtection="1">
      <alignment horizontal="center" vertical="center"/>
      <protection locked="0"/>
    </xf>
    <xf numFmtId="0" fontId="17" fillId="0" borderId="37" xfId="2" applyFont="1" applyBorder="1" applyAlignment="1">
      <alignment horizontal="center" vertical="center"/>
    </xf>
    <xf numFmtId="0" fontId="17" fillId="0" borderId="32" xfId="2" applyFont="1" applyBorder="1" applyAlignment="1">
      <alignment horizontal="center" vertical="center" wrapText="1"/>
    </xf>
    <xf numFmtId="0" fontId="17" fillId="0" borderId="32" xfId="2" applyFont="1" applyBorder="1" applyAlignment="1">
      <alignment horizontal="center" vertical="center"/>
    </xf>
    <xf numFmtId="3" fontId="17" fillId="0" borderId="33" xfId="2" applyNumberFormat="1" applyFont="1" applyBorder="1" applyAlignment="1" applyProtection="1">
      <alignment horizontal="center" vertical="center"/>
      <protection locked="0"/>
    </xf>
    <xf numFmtId="3" fontId="48" fillId="2" borderId="19" xfId="2" applyNumberFormat="1" applyFont="1" applyFill="1" applyBorder="1" applyAlignment="1">
      <alignment horizontal="center" vertical="center"/>
    </xf>
    <xf numFmtId="3" fontId="17" fillId="0" borderId="22" xfId="2" applyNumberFormat="1" applyFont="1" applyBorder="1" applyAlignment="1">
      <alignment horizontal="center" vertical="center"/>
    </xf>
    <xf numFmtId="3" fontId="17" fillId="0" borderId="25" xfId="2" applyNumberFormat="1" applyFont="1" applyBorder="1" applyAlignment="1">
      <alignment horizontal="center" vertical="center"/>
    </xf>
    <xf numFmtId="0" fontId="16" fillId="0" borderId="18" xfId="2" applyFont="1" applyBorder="1" applyAlignment="1">
      <alignment horizontal="center" vertical="center" wrapText="1"/>
    </xf>
    <xf numFmtId="3" fontId="17" fillId="2" borderId="19" xfId="2" applyNumberFormat="1" applyFont="1" applyFill="1" applyBorder="1" applyAlignment="1">
      <alignment horizontal="center" vertical="center"/>
    </xf>
    <xf numFmtId="0" fontId="17" fillId="0" borderId="36" xfId="2" applyFont="1" applyBorder="1" applyAlignment="1">
      <alignment horizontal="center" vertical="center"/>
    </xf>
    <xf numFmtId="3" fontId="17" fillId="0" borderId="29" xfId="2" applyNumberFormat="1" applyFont="1" applyBorder="1" applyAlignment="1">
      <alignment horizontal="center" vertical="center"/>
    </xf>
    <xf numFmtId="3" fontId="17" fillId="0" borderId="33" xfId="2" applyNumberFormat="1" applyFont="1" applyBorder="1" applyAlignment="1">
      <alignment horizontal="center" vertical="center"/>
    </xf>
    <xf numFmtId="0" fontId="15" fillId="0" borderId="0" xfId="0" applyFont="1" applyAlignment="1">
      <alignment wrapText="1"/>
    </xf>
    <xf numFmtId="0" fontId="25" fillId="0" borderId="1" xfId="2" applyFont="1" applyBorder="1" applyAlignment="1">
      <alignment horizontal="center" vertical="center"/>
    </xf>
    <xf numFmtId="171" fontId="16" fillId="0" borderId="117" xfId="2" applyNumberFormat="1" applyFont="1" applyBorder="1" applyAlignment="1">
      <alignment horizontal="center" vertical="center" wrapText="1"/>
    </xf>
    <xf numFmtId="3" fontId="16" fillId="0" borderId="13" xfId="2" applyNumberFormat="1" applyFont="1" applyBorder="1" applyAlignment="1" applyProtection="1">
      <alignment horizontal="center" vertical="center" wrapText="1"/>
      <protection locked="0"/>
    </xf>
    <xf numFmtId="0" fontId="16" fillId="0" borderId="38" xfId="2" applyFont="1" applyBorder="1" applyAlignment="1">
      <alignment horizontal="center" vertical="center"/>
    </xf>
    <xf numFmtId="0" fontId="16" fillId="0" borderId="40" xfId="2" applyFont="1" applyBorder="1" applyAlignment="1">
      <alignment horizontal="center" vertical="center"/>
    </xf>
    <xf numFmtId="171" fontId="16" fillId="0" borderId="19" xfId="2" applyNumberFormat="1" applyFont="1" applyBorder="1" applyAlignment="1" applyProtection="1">
      <alignment horizontal="center" vertical="center"/>
      <protection locked="0"/>
    </xf>
    <xf numFmtId="171" fontId="16" fillId="0" borderId="22" xfId="2" applyNumberFormat="1" applyFont="1" applyBorder="1" applyAlignment="1" applyProtection="1">
      <alignment horizontal="center" vertical="center"/>
      <protection locked="0"/>
    </xf>
    <xf numFmtId="171" fontId="17" fillId="0" borderId="22" xfId="2" applyNumberFormat="1" applyFont="1" applyBorder="1" applyAlignment="1" applyProtection="1">
      <alignment horizontal="center" vertical="center"/>
      <protection locked="0"/>
    </xf>
    <xf numFmtId="171" fontId="17" fillId="0" borderId="33" xfId="2" applyNumberFormat="1" applyFont="1" applyBorder="1" applyAlignment="1" applyProtection="1">
      <alignment horizontal="center" vertical="center"/>
      <protection locked="0"/>
    </xf>
    <xf numFmtId="1" fontId="17" fillId="0" borderId="20" xfId="2" applyNumberFormat="1" applyFont="1" applyBorder="1" applyAlignment="1">
      <alignment horizontal="center" vertical="center"/>
    </xf>
    <xf numFmtId="1" fontId="17" fillId="0" borderId="21" xfId="2" applyNumberFormat="1" applyFont="1" applyBorder="1" applyAlignment="1">
      <alignment horizontal="right" vertical="center"/>
    </xf>
    <xf numFmtId="1" fontId="17" fillId="0" borderId="21" xfId="2" applyNumberFormat="1" applyFont="1" applyBorder="1" applyAlignment="1">
      <alignment horizontal="center" vertical="center"/>
    </xf>
    <xf numFmtId="0" fontId="17" fillId="0" borderId="21" xfId="2" applyFont="1" applyBorder="1" applyAlignment="1">
      <alignment horizontal="right" vertical="center"/>
    </xf>
    <xf numFmtId="0" fontId="16" fillId="0" borderId="37" xfId="2" applyFont="1" applyBorder="1" applyAlignment="1">
      <alignment horizontal="center" vertical="center"/>
    </xf>
    <xf numFmtId="0" fontId="16" fillId="0" borderId="32" xfId="2" applyFont="1" applyBorder="1" applyAlignment="1">
      <alignment horizontal="right" vertical="center"/>
    </xf>
    <xf numFmtId="1" fontId="16" fillId="0" borderId="32" xfId="2" applyNumberFormat="1" applyFont="1" applyBorder="1" applyAlignment="1">
      <alignment horizontal="center" vertical="center"/>
    </xf>
    <xf numFmtId="171" fontId="16" fillId="0" borderId="33" xfId="2" applyNumberFormat="1" applyFont="1" applyBorder="1" applyAlignment="1" applyProtection="1">
      <alignment horizontal="center" vertical="center"/>
      <protection locked="0"/>
    </xf>
    <xf numFmtId="0" fontId="16" fillId="0" borderId="21" xfId="2" applyFont="1" applyBorder="1" applyAlignment="1">
      <alignment horizontal="right" vertical="center"/>
    </xf>
    <xf numFmtId="3" fontId="16" fillId="0" borderId="22" xfId="2" applyNumberFormat="1" applyFont="1" applyBorder="1" applyAlignment="1" applyProtection="1">
      <alignment horizontal="center" vertical="center"/>
      <protection locked="0"/>
    </xf>
    <xf numFmtId="0" fontId="16" fillId="0" borderId="20"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right" vertical="center" wrapText="1"/>
    </xf>
    <xf numFmtId="0" fontId="16" fillId="0" borderId="49" xfId="2" applyFont="1" applyBorder="1" applyAlignment="1">
      <alignment horizontal="right" vertical="center"/>
    </xf>
    <xf numFmtId="171" fontId="30" fillId="0" borderId="22" xfId="2" applyNumberFormat="1" applyFont="1" applyBorder="1" applyAlignment="1" applyProtection="1">
      <alignment horizontal="center" vertical="center"/>
      <protection locked="0"/>
    </xf>
    <xf numFmtId="1" fontId="16" fillId="0" borderId="21" xfId="2" applyNumberFormat="1" applyFont="1" applyBorder="1" applyAlignment="1">
      <alignment horizontal="center" vertical="center"/>
    </xf>
    <xf numFmtId="171" fontId="17" fillId="2" borderId="22" xfId="2" applyNumberFormat="1" applyFont="1" applyFill="1" applyBorder="1" applyAlignment="1">
      <alignment horizontal="center" vertical="center"/>
    </xf>
    <xf numFmtId="3" fontId="17" fillId="2" borderId="22" xfId="2" applyNumberFormat="1" applyFont="1" applyFill="1" applyBorder="1" applyAlignment="1" applyProtection="1">
      <alignment horizontal="center" vertical="center"/>
      <protection locked="0"/>
    </xf>
    <xf numFmtId="0" fontId="17" fillId="0" borderId="118" xfId="2" applyFont="1" applyBorder="1" applyAlignment="1">
      <alignment horizontal="right" vertical="center"/>
    </xf>
    <xf numFmtId="3" fontId="17" fillId="0" borderId="29" xfId="2" applyNumberFormat="1" applyFont="1" applyBorder="1" applyAlignment="1" applyProtection="1">
      <alignment horizontal="center" vertical="center"/>
      <protection locked="0"/>
    </xf>
    <xf numFmtId="0" fontId="17" fillId="0" borderId="119" xfId="2" applyFont="1" applyBorder="1" applyAlignment="1">
      <alignment horizontal="right" vertical="center"/>
    </xf>
    <xf numFmtId="0" fontId="17" fillId="0" borderId="119" xfId="2" applyFont="1" applyBorder="1" applyAlignment="1">
      <alignment horizontal="center" vertical="center"/>
    </xf>
    <xf numFmtId="0" fontId="17" fillId="0" borderId="120" xfId="2" applyFont="1" applyBorder="1" applyAlignment="1">
      <alignment horizontal="center" vertical="center"/>
    </xf>
    <xf numFmtId="0" fontId="51" fillId="0" borderId="20" xfId="2" applyFont="1" applyBorder="1" applyAlignment="1">
      <alignment horizontal="center" vertical="center"/>
    </xf>
    <xf numFmtId="0" fontId="51" fillId="0" borderId="98" xfId="2" applyFont="1" applyBorder="1" applyAlignment="1">
      <alignment horizontal="right" vertical="center"/>
    </xf>
    <xf numFmtId="3" fontId="17" fillId="0" borderId="97" xfId="2" applyNumberFormat="1" applyFont="1" applyBorder="1" applyAlignment="1">
      <alignment horizontal="center" vertical="center"/>
    </xf>
    <xf numFmtId="171" fontId="17" fillId="0" borderId="29" xfId="2" applyNumberFormat="1" applyFont="1" applyBorder="1" applyAlignment="1" applyProtection="1">
      <alignment horizontal="center" vertical="center"/>
      <protection locked="0"/>
    </xf>
    <xf numFmtId="0" fontId="17" fillId="0" borderId="120" xfId="2" applyFont="1" applyBorder="1" applyAlignment="1">
      <alignment horizontal="right" vertical="center"/>
    </xf>
    <xf numFmtId="171" fontId="17" fillId="0" borderId="25" xfId="2" applyNumberFormat="1" applyFont="1" applyBorder="1" applyAlignment="1" applyProtection="1">
      <alignment horizontal="center" vertical="center"/>
      <protection locked="0"/>
    </xf>
    <xf numFmtId="171" fontId="17" fillId="0" borderId="97" xfId="2" applyNumberFormat="1" applyFont="1" applyBorder="1" applyAlignment="1">
      <alignment horizontal="center" vertical="center"/>
    </xf>
    <xf numFmtId="0" fontId="51" fillId="0" borderId="102" xfId="2" applyFont="1" applyBorder="1" applyAlignment="1">
      <alignment horizontal="center" vertical="center"/>
    </xf>
    <xf numFmtId="3" fontId="17" fillId="0" borderId="101" xfId="2" applyNumberFormat="1" applyFont="1" applyBorder="1" applyAlignment="1">
      <alignment horizontal="center" vertical="center"/>
    </xf>
    <xf numFmtId="171" fontId="17" fillId="2" borderId="25" xfId="2" applyNumberFormat="1" applyFont="1" applyFill="1" applyBorder="1" applyAlignment="1" applyProtection="1">
      <alignment horizontal="center" vertical="center"/>
      <protection locked="0"/>
    </xf>
    <xf numFmtId="0" fontId="17" fillId="0" borderId="31" xfId="2" applyFont="1" applyBorder="1" applyAlignment="1">
      <alignment horizontal="center" vertical="center"/>
    </xf>
    <xf numFmtId="0" fontId="17" fillId="0" borderId="90" xfId="2" applyFont="1" applyBorder="1" applyAlignment="1">
      <alignment horizontal="center" vertical="center"/>
    </xf>
    <xf numFmtId="171" fontId="17" fillId="5" borderId="33" xfId="2" applyNumberFormat="1"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121" xfId="2" applyFont="1" applyBorder="1" applyAlignment="1">
      <alignment horizontal="center" vertical="center"/>
    </xf>
    <xf numFmtId="171" fontId="17" fillId="0" borderId="19" xfId="2" applyNumberFormat="1" applyFont="1" applyBorder="1" applyAlignment="1" applyProtection="1">
      <alignment horizontal="center" vertical="center"/>
      <protection locked="0"/>
    </xf>
    <xf numFmtId="0" fontId="30" fillId="0" borderId="120" xfId="2" applyFont="1" applyBorder="1" applyAlignment="1">
      <alignment horizontal="center" vertical="center"/>
    </xf>
    <xf numFmtId="171" fontId="17" fillId="2" borderId="22" xfId="2" applyNumberFormat="1" applyFont="1" applyFill="1" applyBorder="1" applyAlignment="1" applyProtection="1">
      <alignment horizontal="center" vertical="center"/>
      <protection locked="0"/>
    </xf>
    <xf numFmtId="0" fontId="17" fillId="0" borderId="121" xfId="2" applyFont="1" applyBorder="1" applyAlignment="1">
      <alignment vertical="center"/>
    </xf>
    <xf numFmtId="0" fontId="17" fillId="0" borderId="98" xfId="2" applyFont="1" applyBorder="1" applyAlignment="1">
      <alignment vertical="center"/>
    </xf>
    <xf numFmtId="171" fontId="30" fillId="0" borderId="21" xfId="2" applyNumberFormat="1" applyFont="1" applyBorder="1" applyAlignment="1">
      <alignment horizontal="center" vertical="center"/>
    </xf>
    <xf numFmtId="174" fontId="17" fillId="0" borderId="22" xfId="2" applyNumberFormat="1" applyFont="1" applyBorder="1" applyAlignment="1" applyProtection="1">
      <alignment horizontal="center" vertical="center"/>
      <protection locked="0"/>
    </xf>
    <xf numFmtId="0" fontId="17" fillId="0" borderId="122" xfId="2" applyFont="1" applyBorder="1" applyAlignment="1">
      <alignment horizontal="left" vertical="center"/>
    </xf>
    <xf numFmtId="0" fontId="51" fillId="0" borderId="17" xfId="2" applyFont="1" applyBorder="1" applyAlignment="1">
      <alignment horizontal="center" vertical="center"/>
    </xf>
    <xf numFmtId="0" fontId="51" fillId="0" borderId="121" xfId="2" applyFont="1" applyBorder="1" applyAlignment="1">
      <alignment horizontal="right" vertical="center"/>
    </xf>
    <xf numFmtId="4" fontId="16" fillId="0" borderId="110" xfId="2" applyNumberFormat="1" applyFont="1" applyBorder="1" applyAlignment="1">
      <alignment horizontal="center" vertical="center"/>
    </xf>
    <xf numFmtId="0" fontId="17" fillId="0" borderId="96" xfId="2" applyFont="1" applyBorder="1" applyAlignment="1">
      <alignment vertical="center"/>
    </xf>
    <xf numFmtId="0" fontId="17" fillId="0" borderId="0" xfId="2" applyFont="1" applyAlignment="1">
      <alignment vertical="center"/>
    </xf>
    <xf numFmtId="0" fontId="17" fillId="0" borderId="120" xfId="2" applyFont="1" applyBorder="1" applyAlignment="1">
      <alignment horizontal="left" vertical="center"/>
    </xf>
    <xf numFmtId="171" fontId="17" fillId="0" borderId="110" xfId="2" applyNumberFormat="1" applyFont="1" applyBorder="1" applyAlignment="1">
      <alignment horizontal="center" vertical="center"/>
    </xf>
    <xf numFmtId="3" fontId="30" fillId="0" borderId="110" xfId="2" applyNumberFormat="1" applyFont="1" applyBorder="1" applyAlignment="1">
      <alignment horizontal="center" vertical="center"/>
    </xf>
    <xf numFmtId="0" fontId="17" fillId="0" borderId="119" xfId="2" applyFont="1" applyBorder="1" applyAlignment="1">
      <alignment horizontal="left" vertical="center"/>
    </xf>
    <xf numFmtId="0" fontId="51" fillId="0" borderId="123" xfId="2" applyFont="1" applyBorder="1" applyAlignment="1">
      <alignment horizontal="right" vertical="center"/>
    </xf>
    <xf numFmtId="0" fontId="51" fillId="0" borderId="18" xfId="2" applyFont="1" applyBorder="1" applyAlignment="1">
      <alignment horizontal="right" vertical="center"/>
    </xf>
    <xf numFmtId="171" fontId="17" fillId="0" borderId="19" xfId="2" applyNumberFormat="1" applyFont="1" applyBorder="1" applyAlignment="1">
      <alignment horizontal="center" vertical="center"/>
    </xf>
    <xf numFmtId="0" fontId="17" fillId="0" borderId="96" xfId="2" applyFont="1" applyBorder="1" applyAlignment="1">
      <alignment horizontal="left" vertical="center"/>
    </xf>
    <xf numFmtId="0" fontId="17" fillId="0" borderId="98" xfId="2" applyFont="1" applyBorder="1" applyAlignment="1">
      <alignment horizontal="left" vertical="center"/>
    </xf>
    <xf numFmtId="0" fontId="17" fillId="0" borderId="74" xfId="2" applyFont="1" applyBorder="1" applyAlignment="1">
      <alignment horizontal="left" vertical="center"/>
    </xf>
    <xf numFmtId="0" fontId="17" fillId="0" borderId="124" xfId="2" applyFont="1" applyBorder="1" applyAlignment="1">
      <alignment horizontal="left" vertical="center"/>
    </xf>
    <xf numFmtId="0" fontId="17" fillId="0" borderId="26" xfId="2" applyFont="1" applyBorder="1" applyAlignment="1">
      <alignment horizontal="left" vertical="center"/>
    </xf>
    <xf numFmtId="171" fontId="17" fillId="0" borderId="18" xfId="2" applyNumberFormat="1" applyFont="1" applyBorder="1" applyAlignment="1">
      <alignment horizontal="center" vertical="center"/>
    </xf>
    <xf numFmtId="171" fontId="17" fillId="0" borderId="21" xfId="2" applyNumberFormat="1" applyFont="1" applyBorder="1" applyAlignment="1">
      <alignment horizontal="center" vertical="center"/>
    </xf>
    <xf numFmtId="0" fontId="30" fillId="0" borderId="37" xfId="2" applyFont="1" applyBorder="1" applyAlignment="1">
      <alignment horizontal="center" vertical="center"/>
    </xf>
    <xf numFmtId="0" fontId="30" fillId="0" borderId="32" xfId="2" applyFont="1" applyBorder="1" applyAlignment="1">
      <alignment horizontal="right" vertical="center"/>
    </xf>
    <xf numFmtId="171" fontId="30" fillId="0" borderId="32" xfId="2" applyNumberFormat="1" applyFont="1" applyBorder="1" applyAlignment="1">
      <alignment horizontal="center" vertical="center"/>
    </xf>
    <xf numFmtId="3" fontId="30" fillId="0" borderId="33" xfId="2" applyNumberFormat="1" applyFont="1" applyBorder="1" applyAlignment="1" applyProtection="1">
      <alignment horizontal="center" vertical="center"/>
      <protection locked="0"/>
    </xf>
    <xf numFmtId="0" fontId="17" fillId="0" borderId="0" xfId="2" applyFont="1"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1" fontId="16" fillId="0" borderId="0" xfId="2" applyNumberFormat="1" applyFont="1" applyAlignment="1">
      <alignment horizontal="center" vertical="center"/>
    </xf>
    <xf numFmtId="0" fontId="14" fillId="0" borderId="0" xfId="2" applyFont="1" applyAlignment="1">
      <alignment horizontal="right"/>
    </xf>
    <xf numFmtId="0" fontId="20" fillId="0" borderId="0" xfId="2" applyFont="1"/>
    <xf numFmtId="0" fontId="52" fillId="0" borderId="1"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171" fontId="16" fillId="0" borderId="1" xfId="2" applyNumberFormat="1" applyFont="1" applyBorder="1" applyAlignment="1" applyProtection="1">
      <alignment horizontal="center" vertical="center" wrapText="1"/>
      <protection locked="0"/>
    </xf>
    <xf numFmtId="3" fontId="16" fillId="0" borderId="1" xfId="2" applyNumberFormat="1" applyFont="1" applyBorder="1" applyAlignment="1" applyProtection="1">
      <alignment horizontal="center" vertical="center"/>
      <protection locked="0"/>
    </xf>
    <xf numFmtId="4" fontId="16" fillId="2" borderId="1" xfId="2" applyNumberFormat="1" applyFont="1" applyFill="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4" fontId="16" fillId="2" borderId="10" xfId="2" applyNumberFormat="1" applyFont="1" applyFill="1" applyBorder="1" applyAlignment="1" applyProtection="1">
      <alignment horizontal="center" vertical="center"/>
      <protection locked="0"/>
    </xf>
    <xf numFmtId="3" fontId="16" fillId="0" borderId="10" xfId="2" applyNumberFormat="1" applyFont="1" applyBorder="1" applyAlignment="1" applyProtection="1">
      <alignment horizontal="center" vertical="center"/>
      <protection locked="0"/>
    </xf>
    <xf numFmtId="0" fontId="16" fillId="0" borderId="125" xfId="2" applyFont="1" applyBorder="1" applyAlignment="1" applyProtection="1">
      <alignment horizontal="center" vertical="center"/>
      <protection locked="0"/>
    </xf>
    <xf numFmtId="4" fontId="16" fillId="2" borderId="125" xfId="2" applyNumberFormat="1" applyFont="1" applyFill="1" applyBorder="1" applyAlignment="1" applyProtection="1">
      <alignment horizontal="center" vertical="center"/>
      <protection locked="0"/>
    </xf>
    <xf numFmtId="3" fontId="16" fillId="0" borderId="125" xfId="2" applyNumberFormat="1" applyFont="1" applyBorder="1" applyAlignment="1" applyProtection="1">
      <alignment horizontal="center" vertical="center"/>
      <protection locked="0"/>
    </xf>
    <xf numFmtId="0" fontId="51" fillId="0" borderId="4"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4" fontId="16" fillId="2" borderId="4" xfId="2" applyNumberFormat="1" applyFont="1" applyFill="1" applyBorder="1" applyAlignment="1" applyProtection="1">
      <alignment horizontal="center" vertical="center"/>
      <protection locked="0"/>
    </xf>
    <xf numFmtId="3" fontId="16" fillId="0" borderId="4" xfId="2" applyNumberFormat="1"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 xfId="2" applyFont="1" applyBorder="1" applyAlignment="1" applyProtection="1">
      <alignment horizontal="right" vertical="center"/>
      <protection locked="0"/>
    </xf>
    <xf numFmtId="4" fontId="17" fillId="0" borderId="2" xfId="2" applyNumberFormat="1" applyFont="1" applyBorder="1" applyAlignment="1" applyProtection="1">
      <alignment horizontal="center" vertical="center"/>
      <protection locked="0"/>
    </xf>
    <xf numFmtId="3" fontId="16" fillId="0" borderId="2" xfId="2" applyNumberFormat="1"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3" xfId="2" applyFont="1" applyBorder="1" applyAlignment="1" applyProtection="1">
      <alignment horizontal="right" vertical="center"/>
      <protection locked="0"/>
    </xf>
    <xf numFmtId="4" fontId="17" fillId="0" borderId="3" xfId="2" applyNumberFormat="1" applyFont="1" applyBorder="1" applyAlignment="1" applyProtection="1">
      <alignment horizontal="center" vertical="center"/>
      <protection locked="0"/>
    </xf>
    <xf numFmtId="3" fontId="16" fillId="0" borderId="3" xfId="2" applyNumberFormat="1" applyFont="1" applyBorder="1" applyAlignment="1" applyProtection="1">
      <alignment horizontal="center" vertical="center"/>
      <protection locked="0"/>
    </xf>
    <xf numFmtId="0" fontId="51" fillId="0" borderId="4"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4" fontId="16" fillId="2" borderId="4" xfId="2" applyNumberFormat="1" applyFont="1" applyFill="1" applyBorder="1" applyAlignment="1" applyProtection="1">
      <alignment horizontal="center" vertical="center" wrapText="1"/>
      <protection locked="0"/>
    </xf>
    <xf numFmtId="3" fontId="16" fillId="0" borderId="4" xfId="2" applyNumberFormat="1" applyFont="1" applyBorder="1" applyAlignment="1" applyProtection="1">
      <alignment horizontal="center" vertical="center" wrapText="1"/>
      <protection locked="0"/>
    </xf>
    <xf numFmtId="0" fontId="51"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4" fontId="16" fillId="0" borderId="1" xfId="2" applyNumberFormat="1" applyFont="1" applyBorder="1" applyAlignment="1" applyProtection="1">
      <alignment horizontal="center" vertical="center"/>
      <protection locked="0"/>
    </xf>
    <xf numFmtId="0" fontId="51" fillId="0" borderId="1"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4" fontId="16" fillId="0" borderId="125" xfId="2" applyNumberFormat="1" applyFont="1" applyBorder="1" applyAlignment="1" applyProtection="1">
      <alignment horizontal="center" vertical="center"/>
      <protection locked="0"/>
    </xf>
    <xf numFmtId="0" fontId="16" fillId="0" borderId="42" xfId="2" applyFont="1" applyBorder="1" applyAlignment="1" applyProtection="1">
      <alignment horizontal="center" vertical="center"/>
      <protection locked="0"/>
    </xf>
    <xf numFmtId="3" fontId="16" fillId="0" borderId="42" xfId="2" applyNumberFormat="1" applyFont="1" applyBorder="1" applyAlignment="1" applyProtection="1">
      <alignment horizontal="center" vertical="center"/>
      <protection locked="0"/>
    </xf>
    <xf numFmtId="3" fontId="16" fillId="0" borderId="40" xfId="2" applyNumberFormat="1"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2" fontId="16" fillId="2" borderId="5" xfId="2" applyNumberFormat="1" applyFont="1" applyFill="1" applyBorder="1" applyAlignment="1" applyProtection="1">
      <alignment horizontal="center" vertical="center"/>
      <protection locked="0"/>
    </xf>
    <xf numFmtId="3" fontId="16" fillId="0" borderId="5" xfId="2" applyNumberFormat="1" applyFont="1" applyBorder="1" applyAlignment="1" applyProtection="1">
      <alignment horizontal="center" vertical="center"/>
      <protection locked="0"/>
    </xf>
    <xf numFmtId="0" fontId="51" fillId="0" borderId="6" xfId="2" applyFont="1" applyBorder="1" applyAlignment="1" applyProtection="1">
      <alignment horizontal="center" vertical="center" wrapText="1"/>
      <protection locked="0"/>
    </xf>
    <xf numFmtId="0" fontId="51" fillId="0" borderId="6" xfId="2" applyFont="1" applyBorder="1" applyAlignment="1" applyProtection="1">
      <alignment horizontal="right" vertical="center" wrapText="1"/>
      <protection locked="0"/>
    </xf>
    <xf numFmtId="2" fontId="16" fillId="2" borderId="6" xfId="2" applyNumberFormat="1" applyFont="1" applyFill="1" applyBorder="1" applyAlignment="1" applyProtection="1">
      <alignment horizontal="center" vertical="center" wrapText="1"/>
      <protection locked="0"/>
    </xf>
    <xf numFmtId="3" fontId="51" fillId="0" borderId="6"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wrapText="1"/>
      <protection locked="0"/>
    </xf>
    <xf numFmtId="3" fontId="51" fillId="0" borderId="4" xfId="2" applyNumberFormat="1" applyFont="1" applyBorder="1" applyAlignment="1" applyProtection="1">
      <alignment horizontal="center" vertical="center" wrapText="1"/>
      <protection locked="0"/>
    </xf>
    <xf numFmtId="0" fontId="51" fillId="0" borderId="6" xfId="2" applyFont="1" applyBorder="1" applyAlignment="1" applyProtection="1">
      <alignment horizontal="center" vertical="center"/>
      <protection locked="0"/>
    </xf>
    <xf numFmtId="2" fontId="51" fillId="2" borderId="6" xfId="2" applyNumberFormat="1" applyFont="1" applyFill="1" applyBorder="1" applyAlignment="1" applyProtection="1">
      <alignment horizontal="center" vertical="center"/>
      <protection locked="0"/>
    </xf>
    <xf numFmtId="0" fontId="16" fillId="0" borderId="4" xfId="2" applyFont="1" applyBorder="1" applyAlignment="1" applyProtection="1">
      <alignment horizontal="right" vertical="center" wrapText="1"/>
      <protection locked="0"/>
    </xf>
    <xf numFmtId="2" fontId="51" fillId="2" borderId="4" xfId="2" applyNumberFormat="1" applyFont="1" applyFill="1" applyBorder="1" applyAlignment="1" applyProtection="1">
      <alignment horizontal="center" vertical="center"/>
      <protection locked="0"/>
    </xf>
    <xf numFmtId="0" fontId="16" fillId="0" borderId="125" xfId="2" applyFont="1" applyBorder="1" applyAlignment="1" applyProtection="1">
      <alignment horizontal="center" vertical="center" wrapText="1"/>
      <protection locked="0"/>
    </xf>
    <xf numFmtId="2" fontId="16" fillId="2" borderId="125" xfId="2" applyNumberFormat="1" applyFont="1" applyFill="1" applyBorder="1" applyAlignment="1" applyProtection="1">
      <alignment horizontal="center" vertical="center"/>
      <protection locked="0"/>
    </xf>
    <xf numFmtId="3" fontId="51" fillId="0" borderId="125"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protection locked="0"/>
    </xf>
    <xf numFmtId="0" fontId="16" fillId="0" borderId="89" xfId="2" applyFont="1" applyBorder="1" applyAlignment="1" applyProtection="1">
      <alignment horizontal="center" vertical="center"/>
      <protection locked="0"/>
    </xf>
    <xf numFmtId="0" fontId="16" fillId="0" borderId="89" xfId="2" applyFont="1" applyBorder="1" applyAlignment="1" applyProtection="1">
      <alignment horizontal="right" vertical="center" wrapText="1"/>
      <protection locked="0"/>
    </xf>
    <xf numFmtId="0" fontId="16" fillId="0" borderId="89" xfId="2" applyFont="1" applyBorder="1" applyAlignment="1" applyProtection="1">
      <alignment horizontal="center" vertical="center" wrapText="1"/>
      <protection locked="0"/>
    </xf>
    <xf numFmtId="2" fontId="51" fillId="2" borderId="89" xfId="2" applyNumberFormat="1" applyFont="1" applyFill="1" applyBorder="1" applyAlignment="1" applyProtection="1">
      <alignment horizontal="center" vertical="center"/>
      <protection locked="0"/>
    </xf>
    <xf numFmtId="3" fontId="51" fillId="0" borderId="89" xfId="2" applyNumberFormat="1" applyFont="1" applyBorder="1" applyAlignment="1" applyProtection="1">
      <alignment horizontal="center" vertical="center" wrapText="1"/>
      <protection locked="0"/>
    </xf>
    <xf numFmtId="0" fontId="16" fillId="0" borderId="1" xfId="2" applyFont="1" applyBorder="1" applyAlignment="1" applyProtection="1">
      <alignment horizontal="right" vertical="center" wrapText="1"/>
      <protection locked="0"/>
    </xf>
    <xf numFmtId="171" fontId="16" fillId="2" borderId="1" xfId="2" applyNumberFormat="1" applyFont="1" applyFill="1" applyBorder="1" applyAlignment="1" applyProtection="1">
      <alignment horizontal="center" vertical="center"/>
      <protection locked="0"/>
    </xf>
    <xf numFmtId="0" fontId="13" fillId="0" borderId="0" xfId="2" applyAlignment="1">
      <alignment wrapText="1"/>
    </xf>
    <xf numFmtId="0" fontId="16" fillId="0" borderId="126" xfId="2" applyFont="1" applyBorder="1" applyAlignment="1">
      <alignment horizontal="center" vertical="center"/>
    </xf>
    <xf numFmtId="171" fontId="16" fillId="0" borderId="1" xfId="2" applyNumberFormat="1" applyFont="1" applyBorder="1" applyAlignment="1">
      <alignment horizontal="center" vertical="center" wrapText="1"/>
    </xf>
    <xf numFmtId="3" fontId="16" fillId="0" borderId="114" xfId="2" applyNumberFormat="1" applyFont="1" applyBorder="1" applyAlignment="1" applyProtection="1">
      <alignment horizontal="center" vertical="center" wrapText="1"/>
      <protection locked="0"/>
    </xf>
    <xf numFmtId="0" fontId="16" fillId="0" borderId="4" xfId="2" applyFont="1" applyBorder="1" applyAlignment="1">
      <alignment horizontal="center" vertical="center"/>
    </xf>
    <xf numFmtId="0" fontId="16" fillId="0" borderId="126" xfId="2" applyFont="1" applyBorder="1" applyAlignment="1">
      <alignment horizontal="center" vertical="center" wrapText="1"/>
    </xf>
    <xf numFmtId="0" fontId="16" fillId="0" borderId="51" xfId="2" applyFont="1" applyBorder="1" applyAlignment="1">
      <alignment horizontal="center" vertical="center"/>
    </xf>
    <xf numFmtId="4" fontId="16" fillId="2" borderId="4" xfId="2" applyNumberFormat="1" applyFont="1" applyFill="1" applyBorder="1" applyAlignment="1">
      <alignment horizontal="center" vertical="center"/>
    </xf>
    <xf numFmtId="0" fontId="51" fillId="0" borderId="2" xfId="2" applyFont="1" applyBorder="1" applyAlignment="1">
      <alignment horizontal="center" vertical="center"/>
    </xf>
    <xf numFmtId="0" fontId="51" fillId="0" borderId="97" xfId="2" applyFont="1" applyBorder="1" applyAlignment="1">
      <alignment horizontal="right" vertical="center"/>
    </xf>
    <xf numFmtId="0" fontId="51" fillId="0" borderId="30" xfId="2" applyFont="1" applyBorder="1" applyAlignment="1">
      <alignment horizontal="center" vertical="center"/>
    </xf>
    <xf numFmtId="168" fontId="16" fillId="2" borderId="5" xfId="2" applyNumberFormat="1" applyFont="1" applyFill="1" applyBorder="1" applyAlignment="1">
      <alignment horizontal="center" vertical="center"/>
    </xf>
    <xf numFmtId="4" fontId="16" fillId="0" borderId="97" xfId="2" applyNumberFormat="1" applyFont="1" applyBorder="1" applyAlignment="1">
      <alignment horizontal="center" vertical="center"/>
    </xf>
    <xf numFmtId="0" fontId="30" fillId="0" borderId="2" xfId="2" applyFont="1" applyBorder="1" applyAlignment="1">
      <alignment horizontal="center" vertical="center"/>
    </xf>
    <xf numFmtId="0" fontId="30" fillId="0" borderId="97" xfId="2" applyFont="1" applyBorder="1" applyAlignment="1">
      <alignment horizontal="right" vertical="center"/>
    </xf>
    <xf numFmtId="0" fontId="30" fillId="0" borderId="30" xfId="2" applyFont="1" applyBorder="1" applyAlignment="1">
      <alignment horizontal="center" vertical="center"/>
    </xf>
    <xf numFmtId="168" fontId="17" fillId="0" borderId="2" xfId="2" applyNumberFormat="1" applyFont="1" applyBorder="1" applyAlignment="1">
      <alignment horizontal="center" vertical="center"/>
    </xf>
    <xf numFmtId="0" fontId="30" fillId="0" borderId="109" xfId="2" applyFont="1" applyBorder="1" applyAlignment="1">
      <alignment horizontal="right" vertical="center"/>
    </xf>
    <xf numFmtId="168" fontId="17" fillId="0" borderId="6" xfId="2" applyNumberFormat="1" applyFont="1" applyBorder="1" applyAlignment="1">
      <alignment horizontal="center" vertical="center"/>
    </xf>
    <xf numFmtId="4" fontId="16" fillId="0" borderId="109" xfId="2" applyNumberFormat="1" applyFont="1" applyBorder="1" applyAlignment="1">
      <alignment horizontal="center" vertical="center"/>
    </xf>
    <xf numFmtId="0" fontId="51" fillId="0" borderId="97" xfId="2" applyFont="1" applyBorder="1" applyAlignment="1">
      <alignment horizontal="right" vertical="center" wrapText="1"/>
    </xf>
    <xf numFmtId="0" fontId="51" fillId="0" borderId="4" xfId="2" applyFont="1" applyBorder="1" applyAlignment="1">
      <alignment horizontal="center" vertical="center"/>
    </xf>
    <xf numFmtId="4" fontId="16" fillId="2" borderId="110" xfId="2" applyNumberFormat="1" applyFont="1" applyFill="1" applyBorder="1" applyAlignment="1">
      <alignment horizontal="center" vertical="center"/>
    </xf>
    <xf numFmtId="4" fontId="17" fillId="0" borderId="5" xfId="2" applyNumberFormat="1" applyFont="1" applyBorder="1" applyAlignment="1">
      <alignment horizontal="center" vertical="center"/>
    </xf>
    <xf numFmtId="4" fontId="17" fillId="0" borderId="97" xfId="2" applyNumberFormat="1" applyFont="1" applyBorder="1" applyAlignment="1">
      <alignment horizontal="center" vertical="center"/>
    </xf>
    <xf numFmtId="0" fontId="30" fillId="0" borderId="6" xfId="2" applyFont="1" applyBorder="1" applyAlignment="1">
      <alignment horizontal="center" vertical="center"/>
    </xf>
    <xf numFmtId="4" fontId="17" fillId="0" borderId="109" xfId="2" applyNumberFormat="1" applyFont="1" applyBorder="1" applyAlignment="1">
      <alignment horizontal="center" vertical="center"/>
    </xf>
    <xf numFmtId="0" fontId="16" fillId="0" borderId="125" xfId="2" applyFont="1" applyBorder="1" applyAlignment="1">
      <alignment horizontal="center" vertical="center"/>
    </xf>
    <xf numFmtId="168" fontId="16" fillId="2" borderId="114" xfId="2" applyNumberFormat="1" applyFont="1" applyFill="1" applyBorder="1" applyAlignment="1">
      <alignment horizontal="center" vertical="center"/>
    </xf>
    <xf numFmtId="4" fontId="16" fillId="0" borderId="1" xfId="2" applyNumberFormat="1" applyFont="1" applyBorder="1" applyAlignment="1">
      <alignment horizontal="center" vertical="center"/>
    </xf>
    <xf numFmtId="0" fontId="16" fillId="0" borderId="121" xfId="2" applyFont="1" applyBorder="1" applyAlignment="1" applyProtection="1">
      <alignment horizontal="center" vertical="center"/>
      <protection locked="0"/>
    </xf>
    <xf numFmtId="168" fontId="16" fillId="2" borderId="110" xfId="2" applyNumberFormat="1" applyFont="1" applyFill="1" applyBorder="1" applyAlignment="1">
      <alignment horizontal="center" vertical="center"/>
    </xf>
    <xf numFmtId="0" fontId="51" fillId="0" borderId="98" xfId="2" applyFont="1" applyBorder="1" applyAlignment="1" applyProtection="1">
      <alignment horizontal="right" vertical="center"/>
      <protection locked="0"/>
    </xf>
    <xf numFmtId="4" fontId="51" fillId="2" borderId="97" xfId="2" applyNumberFormat="1" applyFont="1" applyFill="1" applyBorder="1" applyAlignment="1" applyProtection="1">
      <alignment horizontal="center" vertical="center"/>
      <protection locked="0"/>
    </xf>
    <xf numFmtId="0" fontId="51" fillId="0" borderId="3" xfId="2" applyFont="1" applyBorder="1" applyAlignment="1">
      <alignment horizontal="center" vertical="center"/>
    </xf>
    <xf numFmtId="0" fontId="51" fillId="0" borderId="74" xfId="2" applyFont="1" applyBorder="1" applyAlignment="1" applyProtection="1">
      <alignment horizontal="right" vertical="center"/>
      <protection locked="0"/>
    </xf>
    <xf numFmtId="4" fontId="17" fillId="0" borderId="10" xfId="2" applyNumberFormat="1" applyFont="1" applyBorder="1" applyAlignment="1">
      <alignment horizontal="center" vertical="center"/>
    </xf>
    <xf numFmtId="0" fontId="16" fillId="0" borderId="121" xfId="2" applyFont="1" applyBorder="1" applyAlignment="1" applyProtection="1">
      <alignment horizontal="center" vertical="center" wrapText="1"/>
      <protection locked="0"/>
    </xf>
    <xf numFmtId="168" fontId="16" fillId="2" borderId="110" xfId="2" applyNumberFormat="1" applyFont="1" applyFill="1" applyBorder="1" applyAlignment="1" applyProtection="1">
      <alignment horizontal="center" vertical="center"/>
      <protection locked="0"/>
    </xf>
    <xf numFmtId="4" fontId="17" fillId="0" borderId="4" xfId="2" applyNumberFormat="1" applyFont="1" applyBorder="1" applyAlignment="1">
      <alignment horizontal="center" vertical="center"/>
    </xf>
    <xf numFmtId="168" fontId="51" fillId="2" borderId="97" xfId="2" applyNumberFormat="1" applyFont="1" applyFill="1" applyBorder="1" applyAlignment="1" applyProtection="1">
      <alignment horizontal="center" vertical="center"/>
      <protection locked="0"/>
    </xf>
    <xf numFmtId="4" fontId="17" fillId="0" borderId="97" xfId="2" applyNumberFormat="1" applyFont="1" applyBorder="1" applyAlignment="1" applyProtection="1">
      <alignment horizontal="center" vertical="center"/>
      <protection locked="0"/>
    </xf>
    <xf numFmtId="0" fontId="51" fillId="0" borderId="74" xfId="2" applyFont="1" applyBorder="1" applyAlignment="1">
      <alignment horizontal="right" vertical="center"/>
    </xf>
    <xf numFmtId="4" fontId="16" fillId="2" borderId="40" xfId="2" applyNumberFormat="1" applyFont="1" applyFill="1" applyBorder="1" applyAlignment="1">
      <alignment horizontal="center" vertical="center"/>
    </xf>
    <xf numFmtId="4" fontId="17" fillId="0" borderId="1" xfId="2" applyNumberFormat="1" applyFont="1" applyBorder="1" applyAlignment="1">
      <alignment horizontal="center" vertical="center"/>
    </xf>
    <xf numFmtId="4" fontId="16" fillId="0" borderId="114" xfId="2" applyNumberFormat="1" applyFont="1" applyBorder="1" applyAlignment="1" applyProtection="1">
      <alignment horizontal="center" vertical="center"/>
      <protection locked="0"/>
    </xf>
    <xf numFmtId="0" fontId="16" fillId="0" borderId="42" xfId="2" applyFont="1" applyBorder="1" applyAlignment="1">
      <alignment horizontal="center" vertical="center" wrapText="1"/>
    </xf>
    <xf numFmtId="4" fontId="16" fillId="0" borderId="40" xfId="2" applyNumberFormat="1" applyFont="1" applyBorder="1" applyAlignment="1" applyProtection="1">
      <alignment horizontal="center" vertical="center"/>
      <protection locked="0"/>
    </xf>
    <xf numFmtId="0" fontId="16" fillId="0" borderId="89" xfId="2" applyFont="1" applyBorder="1" applyAlignment="1">
      <alignment horizontal="center" vertical="center"/>
    </xf>
    <xf numFmtId="0" fontId="16" fillId="0" borderId="127" xfId="2" applyFont="1" applyBorder="1" applyAlignment="1">
      <alignment horizontal="center" vertical="center"/>
    </xf>
    <xf numFmtId="168" fontId="16" fillId="0" borderId="128" xfId="2" applyNumberFormat="1" applyFont="1" applyBorder="1" applyAlignment="1" applyProtection="1">
      <alignment horizontal="center" vertical="center"/>
      <protection locked="0"/>
    </xf>
    <xf numFmtId="4" fontId="53" fillId="0" borderId="1" xfId="2" applyNumberFormat="1" applyFont="1" applyBorder="1" applyAlignment="1" applyProtection="1">
      <alignment horizontal="center" vertical="center"/>
      <protection locked="0"/>
    </xf>
    <xf numFmtId="4" fontId="53" fillId="0" borderId="128" xfId="2" applyNumberFormat="1" applyFont="1" applyBorder="1" applyAlignment="1" applyProtection="1">
      <alignment horizontal="center" vertical="center"/>
      <protection locked="0"/>
    </xf>
    <xf numFmtId="168" fontId="16" fillId="2" borderId="128" xfId="2" applyNumberFormat="1" applyFont="1" applyFill="1" applyBorder="1" applyAlignment="1" applyProtection="1">
      <alignment horizontal="center" vertical="center"/>
      <protection locked="0"/>
    </xf>
    <xf numFmtId="4" fontId="16" fillId="0" borderId="42" xfId="2" applyNumberFormat="1" applyFont="1" applyBorder="1" applyAlignment="1" applyProtection="1">
      <alignment horizontal="center" vertical="center"/>
      <protection locked="0"/>
    </xf>
    <xf numFmtId="4" fontId="53" fillId="0" borderId="40" xfId="2" applyNumberFormat="1" applyFont="1" applyBorder="1" applyAlignment="1" applyProtection="1">
      <alignment horizontal="center" vertical="center"/>
      <protection locked="0"/>
    </xf>
    <xf numFmtId="0" fontId="54" fillId="0" borderId="0" xfId="2" applyFont="1"/>
    <xf numFmtId="0" fontId="22" fillId="0" borderId="4" xfId="2" applyFont="1" applyBorder="1" applyAlignment="1">
      <alignment horizontal="center" vertical="center"/>
    </xf>
    <xf numFmtId="0" fontId="22" fillId="0" borderId="121" xfId="2" applyFont="1" applyBorder="1" applyAlignment="1" applyProtection="1">
      <alignment horizontal="center" vertical="center"/>
      <protection locked="0"/>
    </xf>
    <xf numFmtId="169" fontId="22" fillId="2" borderId="110" xfId="2" applyNumberFormat="1" applyFont="1" applyFill="1" applyBorder="1" applyAlignment="1">
      <alignment horizontal="center" vertical="center"/>
    </xf>
    <xf numFmtId="4" fontId="22" fillId="0" borderId="110" xfId="2" applyNumberFormat="1" applyFont="1" applyBorder="1" applyAlignment="1">
      <alignment horizontal="center" vertical="center"/>
    </xf>
    <xf numFmtId="1" fontId="51" fillId="0" borderId="2" xfId="2" applyNumberFormat="1" applyFont="1" applyBorder="1" applyAlignment="1">
      <alignment horizontal="center" vertical="center"/>
    </xf>
    <xf numFmtId="4" fontId="51" fillId="5" borderId="97" xfId="2" applyNumberFormat="1" applyFont="1" applyFill="1" applyBorder="1" applyAlignment="1" applyProtection="1">
      <alignment horizontal="center" vertical="center"/>
      <protection locked="0"/>
    </xf>
    <xf numFmtId="4" fontId="51" fillId="0" borderId="97" xfId="2" applyNumberFormat="1" applyFont="1" applyBorder="1" applyAlignment="1" applyProtection="1">
      <alignment horizontal="center" vertical="center"/>
      <protection locked="0"/>
    </xf>
    <xf numFmtId="1" fontId="51" fillId="0" borderId="3" xfId="2" applyNumberFormat="1" applyFont="1" applyBorder="1" applyAlignment="1">
      <alignment horizontal="center" vertical="center"/>
    </xf>
    <xf numFmtId="4" fontId="51" fillId="5" borderId="99" xfId="2" applyNumberFormat="1" applyFont="1" applyFill="1" applyBorder="1" applyAlignment="1" applyProtection="1">
      <alignment horizontal="center" vertical="center"/>
      <protection locked="0"/>
    </xf>
    <xf numFmtId="4" fontId="51" fillId="0" borderId="99" xfId="2" applyNumberFormat="1" applyFont="1" applyBorder="1" applyAlignment="1" applyProtection="1">
      <alignment horizontal="center" vertical="center"/>
      <protection locked="0"/>
    </xf>
    <xf numFmtId="0" fontId="39" fillId="0" borderId="2" xfId="2" applyFont="1" applyBorder="1" applyAlignment="1">
      <alignment horizontal="center" vertical="center"/>
    </xf>
    <xf numFmtId="0" fontId="39" fillId="0" borderId="98" xfId="2" applyFont="1" applyBorder="1" applyAlignment="1" applyProtection="1">
      <alignment horizontal="right" vertical="center"/>
      <protection locked="0"/>
    </xf>
    <xf numFmtId="4" fontId="39" fillId="2" borderId="97" xfId="2" applyNumberFormat="1" applyFont="1" applyFill="1" applyBorder="1" applyAlignment="1" applyProtection="1">
      <alignment horizontal="center" vertical="center"/>
      <protection locked="0"/>
    </xf>
    <xf numFmtId="4" fontId="39" fillId="0" borderId="97" xfId="2" applyNumberFormat="1" applyFont="1" applyBorder="1" applyAlignment="1" applyProtection="1">
      <alignment horizontal="center" vertical="center"/>
      <protection locked="0"/>
    </xf>
    <xf numFmtId="0" fontId="51" fillId="0" borderId="6" xfId="2" applyFont="1" applyBorder="1" applyAlignment="1">
      <alignment horizontal="center" vertical="center"/>
    </xf>
    <xf numFmtId="0" fontId="51" fillId="0" borderId="129" xfId="2" applyFont="1" applyBorder="1" applyAlignment="1" applyProtection="1">
      <alignment horizontal="center" vertical="center"/>
      <protection locked="0"/>
    </xf>
    <xf numFmtId="1" fontId="51" fillId="0" borderId="6" xfId="2" applyNumberFormat="1" applyFont="1" applyBorder="1" applyAlignment="1">
      <alignment horizontal="center" vertical="center"/>
    </xf>
    <xf numFmtId="4" fontId="51" fillId="5" borderId="109" xfId="2" applyNumberFormat="1" applyFont="1" applyFill="1" applyBorder="1" applyAlignment="1" applyProtection="1">
      <alignment horizontal="center" vertical="center"/>
      <protection locked="0"/>
    </xf>
    <xf numFmtId="4" fontId="51" fillId="0" borderId="109" xfId="2" applyNumberFormat="1" applyFont="1" applyBorder="1" applyAlignment="1" applyProtection="1">
      <alignment horizontal="center" vertical="center"/>
      <protection locked="0"/>
    </xf>
  </cellXfs>
  <cellStyles count="5">
    <cellStyle name="Comma 2 5" xfId="4"/>
    <cellStyle name="Comma 9" xfId="3"/>
    <cellStyle name="Įprastas" xfId="0" builtinId="0"/>
    <cellStyle name="Normal 2 7"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ditui%202020%2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 val="Mazutas mėnesiais"/>
      <sheetName val="sg viso"/>
      <sheetName val="0.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I.RVA2020&gt;&gt;"/>
      <sheetName val="1"/>
      <sheetName val="2"/>
      <sheetName val="3"/>
      <sheetName val="4"/>
      <sheetName val="5"/>
      <sheetName val="6"/>
      <sheetName val="7"/>
      <sheetName val="8"/>
      <sheetName val="9"/>
      <sheetName val="10"/>
      <sheetName val="11"/>
      <sheetName val="II.Auditui &gt;&gt;"/>
      <sheetName val="6.1"/>
      <sheetName val="6.2"/>
      <sheetName val="6.3"/>
      <sheetName val="6.4"/>
      <sheetName val="6.5"/>
      <sheetName val="Suvestinė"/>
      <sheetName val="Patikra "/>
      <sheetName val="TU_9.1_sąn"/>
      <sheetName val="TU_9.1_paj"/>
      <sheetName val="III.Modelis&gt;&gt;"/>
      <sheetName val="Instrukcijos"/>
      <sheetName val="1.Pradzia"/>
      <sheetName val="2.FA"/>
      <sheetName val="3.Grup_S"/>
      <sheetName val="4.Sąnaudos"/>
      <sheetName val="5.Grup_T"/>
      <sheetName val="6.Turtas"/>
      <sheetName val="7.Realizacija"/>
      <sheetName val="8.Pajamos"/>
      <sheetName val="9.Nesikliai"/>
      <sheetName val="10.Kita"/>
      <sheetName val="11.Personalas"/>
      <sheetName val="12.Tech.rodikliai"/>
      <sheetName val="13.Ener.ukis"/>
      <sheetName val="Suvestine"/>
      <sheetName val="Kontrole"/>
      <sheetName val="IV.Darbiniai&gt;&gt;"/>
      <sheetName val="S1"/>
      <sheetName val="S2"/>
      <sheetName val="Pav.tvarkyklė"/>
      <sheetName val="DK"/>
      <sheetName val=" RVA 2018&gt;"/>
      <sheetName val="2018_3"/>
      <sheetName val="2018_12"/>
      <sheetName val="2018_13"/>
      <sheetName val="2018_14"/>
      <sheetName val="RVA 2019 &gt;"/>
      <sheetName val="2019-4"/>
      <sheetName val="2019_3 "/>
      <sheetName val="2019-6"/>
    </sheetNames>
    <sheetDataSet>
      <sheetData sheetId="0"/>
      <sheetData sheetId="1"/>
      <sheetData sheetId="2"/>
      <sheetData sheetId="3">
        <row r="10">
          <cell r="D10">
            <v>9981.7278700000006</v>
          </cell>
        </row>
      </sheetData>
      <sheetData sheetId="4"/>
      <sheetData sheetId="5">
        <row r="11">
          <cell r="E11">
            <v>7.9659460099317028E-2</v>
          </cell>
          <cell r="F11">
            <v>35.814684781943264</v>
          </cell>
          <cell r="J11">
            <v>64.691065238526022</v>
          </cell>
          <cell r="N11">
            <v>2.8025996540721142E-2</v>
          </cell>
        </row>
        <row r="21">
          <cell r="E21">
            <v>62.134208976487947</v>
          </cell>
          <cell r="F21">
            <v>274.76153460663159</v>
          </cell>
          <cell r="J21">
            <v>404.95209877340164</v>
          </cell>
          <cell r="K21">
            <v>255.93075820381625</v>
          </cell>
          <cell r="L21">
            <v>125.28364063260032</v>
          </cell>
          <cell r="M21">
            <v>23.737699936985042</v>
          </cell>
          <cell r="N21">
            <v>21.686115628098481</v>
          </cell>
          <cell r="O21">
            <v>0</v>
          </cell>
          <cell r="P21">
            <v>54.338851033880317</v>
          </cell>
        </row>
        <row r="51">
          <cell r="E51">
            <v>21.33325</v>
          </cell>
          <cell r="F51">
            <v>50.882360000000006</v>
          </cell>
          <cell r="J51">
            <v>107.57411</v>
          </cell>
          <cell r="N51">
            <v>12.462110000000001</v>
          </cell>
        </row>
        <row r="105">
          <cell r="E105">
            <v>0.9110142358155201</v>
          </cell>
          <cell r="F105">
            <v>14.092827882092241</v>
          </cell>
          <cell r="J105">
            <v>12.410240823138361</v>
          </cell>
          <cell r="N105">
            <v>0</v>
          </cell>
        </row>
        <row r="141">
          <cell r="E141">
            <v>6.5751989855558066E-2</v>
          </cell>
          <cell r="G141">
            <v>1.1143750520997806</v>
          </cell>
          <cell r="H141">
            <v>3.5879057209793368</v>
          </cell>
          <cell r="I141">
            <v>29.623404929708418</v>
          </cell>
          <cell r="K141">
            <v>54.476814069501408</v>
          </cell>
          <cell r="L141">
            <v>7.6363230083021527</v>
          </cell>
          <cell r="M141">
            <v>4.8835901068427695E-2</v>
          </cell>
          <cell r="N141">
            <v>0</v>
          </cell>
          <cell r="O141">
            <v>0</v>
          </cell>
          <cell r="P141">
            <v>3.4465893284849161</v>
          </cell>
        </row>
        <row r="142">
          <cell r="E142">
            <v>6.5751989855558066E-2</v>
          </cell>
          <cell r="G142">
            <v>1.1143750520997806</v>
          </cell>
          <cell r="H142">
            <v>3.5879057209793368</v>
          </cell>
          <cell r="I142">
            <v>29.623404929708418</v>
          </cell>
          <cell r="K142">
            <v>54.476814069501408</v>
          </cell>
          <cell r="L142">
            <v>7.6363230083021527</v>
          </cell>
          <cell r="M142">
            <v>4.8835901068427695E-2</v>
          </cell>
          <cell r="N142">
            <v>0</v>
          </cell>
          <cell r="O142">
            <v>0</v>
          </cell>
          <cell r="P142">
            <v>3.4465893284849161</v>
          </cell>
        </row>
        <row r="156">
          <cell r="E156">
            <v>3.1309914014748772</v>
          </cell>
          <cell r="F156">
            <v>48.434504299262571</v>
          </cell>
          <cell r="J156">
            <v>42.651756448893849</v>
          </cell>
          <cell r="N156">
            <v>0</v>
          </cell>
          <cell r="O156">
            <v>0</v>
          </cell>
          <cell r="P156">
            <v>5.7827478503687209</v>
          </cell>
        </row>
        <row r="200">
          <cell r="E200">
            <v>10.803237340363603</v>
          </cell>
          <cell r="F200">
            <v>37.983799726743683</v>
          </cell>
          <cell r="J200">
            <v>59.276875382455195</v>
          </cell>
          <cell r="N200">
            <v>3.822313958349818</v>
          </cell>
        </row>
        <row r="235">
          <cell r="E235">
            <v>8.9142991362516959</v>
          </cell>
          <cell r="F235">
            <v>31.342359926739562</v>
          </cell>
          <cell r="J235">
            <v>48.912356766174241</v>
          </cell>
          <cell r="N235">
            <v>3.1539851383338937</v>
          </cell>
          <cell r="O235">
            <v>0</v>
          </cell>
          <cell r="P235">
            <v>7.6769990325006043</v>
          </cell>
        </row>
      </sheetData>
      <sheetData sheetId="6"/>
      <sheetData sheetId="7">
        <row r="8">
          <cell r="E8">
            <v>8.7096622620107222</v>
          </cell>
          <cell r="F8">
            <v>1782.1827307107367</v>
          </cell>
          <cell r="J8">
            <v>3438.8119520403388</v>
          </cell>
          <cell r="K8">
            <v>3359.0606802806528</v>
          </cell>
          <cell r="L8">
            <v>76.93079776519717</v>
          </cell>
          <cell r="M8">
            <v>2.8204739944891859</v>
          </cell>
          <cell r="N8">
            <v>0</v>
          </cell>
          <cell r="O8">
            <v>0</v>
          </cell>
          <cell r="P8">
            <v>10.73040498691357</v>
          </cell>
        </row>
        <row r="78">
          <cell r="C78" t="str">
            <v>C.1.1  Punktui Tiesiogiai paslaugoms priskirto naudojamo turto buhalterinė įsigijimo vertė</v>
          </cell>
          <cell r="E78">
            <v>6.5751989855558066E-2</v>
          </cell>
          <cell r="G78">
            <v>1.1143750520997806</v>
          </cell>
          <cell r="H78">
            <v>3.5879057209793368</v>
          </cell>
          <cell r="I78">
            <v>29.623404929708418</v>
          </cell>
          <cell r="K78">
            <v>54.476814069501408</v>
          </cell>
          <cell r="L78">
            <v>7.6363230083021527</v>
          </cell>
          <cell r="M78">
            <v>4.8835901068427695E-2</v>
          </cell>
          <cell r="N78">
            <v>0</v>
          </cell>
          <cell r="O78">
            <v>0</v>
          </cell>
          <cell r="P78">
            <v>3.4465893284849161</v>
          </cell>
        </row>
        <row r="79">
          <cell r="C79" t="str">
            <v>C.1.2.  Punktui Tiesiogiai paslaugoms priskirto naudojamo turto buhalterinė įsigijimo vertė</v>
          </cell>
          <cell r="E79">
            <v>6.5751989855558066E-2</v>
          </cell>
          <cell r="G79">
            <v>1.1143750520997806</v>
          </cell>
          <cell r="H79">
            <v>3.5879057209793368</v>
          </cell>
          <cell r="I79">
            <v>29.623404929708418</v>
          </cell>
          <cell r="K79">
            <v>54.476814069501408</v>
          </cell>
          <cell r="L79">
            <v>7.6363230083021527</v>
          </cell>
          <cell r="M79">
            <v>4.8835901068427695E-2</v>
          </cell>
          <cell r="N79">
            <v>0</v>
          </cell>
          <cell r="O79">
            <v>0</v>
          </cell>
          <cell r="P79">
            <v>3.4465893284849161</v>
          </cell>
        </row>
        <row r="80">
          <cell r="C80" t="str">
            <v>C.1.3.  Punktui Tiesiogiai paslaugoms priskirto naudojamo turto buhalterinė įsigijimo vertė</v>
          </cell>
          <cell r="E80">
            <v>6.5751989855558066E-2</v>
          </cell>
          <cell r="G80">
            <v>1.1143750520997806</v>
          </cell>
          <cell r="H80">
            <v>3.5879057209793368</v>
          </cell>
          <cell r="I80">
            <v>29.623404929708418</v>
          </cell>
          <cell r="K80">
            <v>54.476814069501408</v>
          </cell>
          <cell r="L80">
            <v>7.6363230083021527</v>
          </cell>
          <cell r="M80">
            <v>4.8835901068427695E-2</v>
          </cell>
          <cell r="N80">
            <v>0</v>
          </cell>
          <cell r="O80">
            <v>0</v>
          </cell>
          <cell r="P80">
            <v>3.4465893284849161</v>
          </cell>
        </row>
        <row r="81">
          <cell r="C81" t="str">
            <v>C.2.1  Punktui Tiesiogiai paslaugoms priskirto naudojamo turto buhalterinė įsigijimo vertė</v>
          </cell>
          <cell r="E81">
            <v>6.5751989855558066E-2</v>
          </cell>
          <cell r="G81">
            <v>1.1143750520997806</v>
          </cell>
          <cell r="H81">
            <v>3.5879057209793368</v>
          </cell>
          <cell r="I81">
            <v>29.623404929708418</v>
          </cell>
          <cell r="K81">
            <v>54.476814069501408</v>
          </cell>
          <cell r="L81">
            <v>7.6363230083021527</v>
          </cell>
          <cell r="M81">
            <v>4.8835901068427695E-2</v>
          </cell>
          <cell r="N81">
            <v>0</v>
          </cell>
          <cell r="O81">
            <v>0</v>
          </cell>
          <cell r="P81">
            <v>3.4465893284849161</v>
          </cell>
        </row>
        <row r="82">
          <cell r="C82" t="str">
            <v>C.2.2. Punktui Tiesiogiai paslaugoms priskirto naudojamo turto buhalterinė įsigijimo vertė</v>
          </cell>
          <cell r="E82">
            <v>6.5751989855558066E-2</v>
          </cell>
          <cell r="G82">
            <v>1.1143750520997806</v>
          </cell>
          <cell r="H82">
            <v>3.5879057209793368</v>
          </cell>
          <cell r="I82">
            <v>29.623404929708418</v>
          </cell>
          <cell r="K82">
            <v>54.476814069501408</v>
          </cell>
          <cell r="L82">
            <v>7.6363230083021527</v>
          </cell>
          <cell r="M82">
            <v>4.8835901068427695E-2</v>
          </cell>
          <cell r="N82">
            <v>0</v>
          </cell>
          <cell r="O82">
            <v>0</v>
          </cell>
          <cell r="P82">
            <v>3.4465893284849161</v>
          </cell>
        </row>
        <row r="83">
          <cell r="C83" t="str">
            <v>C.2.3  Punktui Tiesiogiai paslaugoms priskirto naudojamo turto buhalterinė įsigijimo vertė</v>
          </cell>
          <cell r="E83">
            <v>6.5751989855558066E-2</v>
          </cell>
          <cell r="G83">
            <v>1.1143750520997806</v>
          </cell>
          <cell r="H83">
            <v>3.5879057209793368</v>
          </cell>
          <cell r="I83">
            <v>29.623404929708418</v>
          </cell>
          <cell r="K83">
            <v>54.476814069501408</v>
          </cell>
          <cell r="L83">
            <v>7.6363230083021527</v>
          </cell>
          <cell r="M83">
            <v>4.8835901068427695E-2</v>
          </cell>
          <cell r="N83">
            <v>0</v>
          </cell>
          <cell r="O83">
            <v>0</v>
          </cell>
          <cell r="P83">
            <v>3.4465893284849161</v>
          </cell>
        </row>
        <row r="84">
          <cell r="C84" t="str">
            <v>C.2.4  Punktui Tiesiogiai paslaugoms priskirto naudojamo turto buhalterinė įsigijimo vertė</v>
          </cell>
          <cell r="E84">
            <v>6.5751989855558066E-2</v>
          </cell>
          <cell r="G84">
            <v>1.1143750520997806</v>
          </cell>
          <cell r="H84">
            <v>3.5879057209793368</v>
          </cell>
          <cell r="I84">
            <v>29.623404929708418</v>
          </cell>
          <cell r="K84">
            <v>54.476814069501408</v>
          </cell>
          <cell r="L84">
            <v>7.6363230083021527</v>
          </cell>
          <cell r="M84">
            <v>4.8835901068427695E-2</v>
          </cell>
          <cell r="N84">
            <v>0</v>
          </cell>
          <cell r="O84">
            <v>0</v>
          </cell>
          <cell r="P84">
            <v>3.4465893284849161</v>
          </cell>
        </row>
        <row r="85">
          <cell r="C85" t="str">
            <v>C.3.1.  Punktui Tiesiogiai paslaugoms priskirto naudojamo turto buhalterinė įsigijimo vertė</v>
          </cell>
          <cell r="E85">
            <v>6.5751989855558066E-2</v>
          </cell>
          <cell r="G85">
            <v>1.1143750520997806</v>
          </cell>
          <cell r="H85">
            <v>3.5879057209793368</v>
          </cell>
          <cell r="I85">
            <v>29.623404929708418</v>
          </cell>
          <cell r="K85">
            <v>54.476814069501408</v>
          </cell>
          <cell r="L85">
            <v>7.6363230083021527</v>
          </cell>
          <cell r="M85">
            <v>4.8835901068427695E-2</v>
          </cell>
          <cell r="N85">
            <v>0</v>
          </cell>
          <cell r="O85">
            <v>0</v>
          </cell>
          <cell r="P85">
            <v>3.4465893284849161</v>
          </cell>
        </row>
        <row r="86">
          <cell r="C86" t="str">
            <v>C.3.2.  Punktui Tiesiogiai paslaugoms priskirto naudojamo turto buhalterinė įsigijimo vertė</v>
          </cell>
          <cell r="E86">
            <v>6.5751989855558066E-2</v>
          </cell>
          <cell r="G86">
            <v>1.1143750520997806</v>
          </cell>
          <cell r="H86">
            <v>3.5879057209793368</v>
          </cell>
          <cell r="I86">
            <v>29.623404929708418</v>
          </cell>
          <cell r="K86">
            <v>54.476814069501408</v>
          </cell>
          <cell r="L86">
            <v>7.6363230083021527</v>
          </cell>
          <cell r="M86">
            <v>4.8835901068427695E-2</v>
          </cell>
          <cell r="N86">
            <v>0</v>
          </cell>
          <cell r="O86">
            <v>0</v>
          </cell>
          <cell r="P86">
            <v>3.4465893284849161</v>
          </cell>
        </row>
        <row r="87">
          <cell r="C87" t="str">
            <v>C.4.1  Punktui Tiesiogiai paslaugoms priskirto naudojamo turto buhalterinė įsigijimo vertė</v>
          </cell>
          <cell r="E87">
            <v>6.5751989855558066E-2</v>
          </cell>
          <cell r="G87">
            <v>1.1143750520997806</v>
          </cell>
          <cell r="H87">
            <v>3.5879057209793368</v>
          </cell>
          <cell r="I87">
            <v>29.623404929708418</v>
          </cell>
          <cell r="K87">
            <v>54.476814069501408</v>
          </cell>
          <cell r="L87">
            <v>7.6363230083021527</v>
          </cell>
          <cell r="M87">
            <v>4.8835901068427695E-2</v>
          </cell>
          <cell r="N87">
            <v>0</v>
          </cell>
          <cell r="O87">
            <v>0</v>
          </cell>
          <cell r="P87">
            <v>3.4465893284849161</v>
          </cell>
        </row>
        <row r="88">
          <cell r="C88" t="str">
            <v>C.4.2  Punktui Tiesiogiai paslaugoms priskirto naudojamo turto buhalterinė įsigijimo vertė</v>
          </cell>
          <cell r="E88">
            <v>6.5751989855558066E-2</v>
          </cell>
          <cell r="G88">
            <v>1.1143750520997806</v>
          </cell>
          <cell r="H88">
            <v>3.5879057209793368</v>
          </cell>
          <cell r="I88">
            <v>29.623404929708418</v>
          </cell>
          <cell r="K88">
            <v>54.476814069501408</v>
          </cell>
          <cell r="L88">
            <v>7.6363230083021527</v>
          </cell>
          <cell r="M88">
            <v>4.8835901068427695E-2</v>
          </cell>
          <cell r="N88">
            <v>0</v>
          </cell>
          <cell r="O88">
            <v>0</v>
          </cell>
          <cell r="P88">
            <v>3.4465893284849161</v>
          </cell>
        </row>
        <row r="89">
          <cell r="C89" t="str">
            <v>C.5.1  Punktui Tiesiogiai paslaugoms priskirto naudojamo turto buhalterinė įsigijimo vertė</v>
          </cell>
          <cell r="E89">
            <v>6.5751989855558066E-2</v>
          </cell>
          <cell r="G89">
            <v>1.1143750520997806</v>
          </cell>
          <cell r="H89">
            <v>3.5879057209793368</v>
          </cell>
          <cell r="I89">
            <v>29.623404929708418</v>
          </cell>
          <cell r="K89">
            <v>54.476814069501408</v>
          </cell>
          <cell r="L89">
            <v>7.6363230083021527</v>
          </cell>
          <cell r="M89">
            <v>4.8835901068427695E-2</v>
          </cell>
          <cell r="N89">
            <v>0</v>
          </cell>
          <cell r="O89">
            <v>0</v>
          </cell>
          <cell r="P89">
            <v>3.4465893284849161</v>
          </cell>
        </row>
        <row r="90">
          <cell r="C90" t="str">
            <v>C.5.2.  Punktui Tiesiogiai paslaugoms priskirto naudojamo turto buhalterinė įsigijimo vertė</v>
          </cell>
          <cell r="E90">
            <v>6.5751989855558066E-2</v>
          </cell>
          <cell r="G90">
            <v>1.1143750520997806</v>
          </cell>
          <cell r="H90">
            <v>3.5879057209793368</v>
          </cell>
          <cell r="I90">
            <v>29.623404929708418</v>
          </cell>
          <cell r="K90">
            <v>54.476814069501408</v>
          </cell>
          <cell r="L90">
            <v>7.6363230083021527</v>
          </cell>
          <cell r="M90">
            <v>4.8835901068427695E-2</v>
          </cell>
          <cell r="N90">
            <v>0</v>
          </cell>
          <cell r="O90">
            <v>0</v>
          </cell>
          <cell r="P90">
            <v>3.4465893284849161</v>
          </cell>
        </row>
        <row r="91">
          <cell r="C91" t="str">
            <v>C.6.1.  Punktui Tiesiogiai paslaugoms priskirto naudojamo turto buhalterinė įsigijimo vertė</v>
          </cell>
          <cell r="E91">
            <v>6.5751989855558066E-2</v>
          </cell>
          <cell r="G91">
            <v>1.1143750520997806</v>
          </cell>
          <cell r="H91">
            <v>3.5879057209793368</v>
          </cell>
          <cell r="I91">
            <v>29.623404929708418</v>
          </cell>
          <cell r="K91">
            <v>54.476814069501408</v>
          </cell>
          <cell r="L91">
            <v>7.6363230083021527</v>
          </cell>
          <cell r="M91">
            <v>4.8835901068427695E-2</v>
          </cell>
          <cell r="N91">
            <v>0</v>
          </cell>
          <cell r="O91">
            <v>0</v>
          </cell>
          <cell r="P91">
            <v>3.4465893284849161</v>
          </cell>
        </row>
        <row r="92">
          <cell r="C92" t="str">
            <v>C.6.2.  Punktui Tiesiogiai paslaugoms priskirto naudojamo turto buhalterinė įsigijimo vertė</v>
          </cell>
          <cell r="E92">
            <v>6.5751989855558066E-2</v>
          </cell>
          <cell r="G92">
            <v>1.1143750520997806</v>
          </cell>
          <cell r="H92">
            <v>3.5879057209793368</v>
          </cell>
          <cell r="I92">
            <v>29.623404929708418</v>
          </cell>
          <cell r="K92">
            <v>54.476814069501408</v>
          </cell>
          <cell r="L92">
            <v>7.6363230083021527</v>
          </cell>
          <cell r="M92">
            <v>4.8835901068427695E-2</v>
          </cell>
          <cell r="N92">
            <v>0</v>
          </cell>
          <cell r="O92">
            <v>0</v>
          </cell>
          <cell r="P92">
            <v>3.4465893284849161</v>
          </cell>
        </row>
        <row r="93">
          <cell r="C93" t="str">
            <v>C.6.3.  Punktui Tiesiogiai paslaugoms priskirto naudojamo turto buhalterinė įsigijimo vertė</v>
          </cell>
          <cell r="E93">
            <v>6.5751989855558066E-2</v>
          </cell>
          <cell r="G93">
            <v>1.1143750520997806</v>
          </cell>
          <cell r="H93">
            <v>3.5879057209793368</v>
          </cell>
          <cell r="I93">
            <v>29.623404929708418</v>
          </cell>
          <cell r="K93">
            <v>54.476814069501408</v>
          </cell>
          <cell r="L93">
            <v>7.6363230083021527</v>
          </cell>
          <cell r="M93">
            <v>4.8835901068427695E-2</v>
          </cell>
          <cell r="N93">
            <v>0</v>
          </cell>
          <cell r="O93">
            <v>0</v>
          </cell>
          <cell r="P93">
            <v>3.4465893284849161</v>
          </cell>
        </row>
        <row r="132">
          <cell r="E132">
            <v>16.169380105958577</v>
          </cell>
          <cell r="G132">
            <v>13.294274753981025</v>
          </cell>
          <cell r="H132">
            <v>2.7766145248870941</v>
          </cell>
          <cell r="I132">
            <v>16.754557781498018</v>
          </cell>
          <cell r="K132">
            <v>24.265647402497017</v>
          </cell>
          <cell r="L132">
            <v>22.664435287102251</v>
          </cell>
          <cell r="M132">
            <v>1.177146413419689</v>
          </cell>
          <cell r="N132">
            <v>0</v>
          </cell>
          <cell r="O132">
            <v>0</v>
          </cell>
          <cell r="P132">
            <v>2.8979437306563258</v>
          </cell>
        </row>
      </sheetData>
      <sheetData sheetId="8">
        <row r="8">
          <cell r="E8">
            <v>4.5305026589521091</v>
          </cell>
          <cell r="F8">
            <v>1078.0497071534096</v>
          </cell>
          <cell r="J8">
            <v>2349.330482787087</v>
          </cell>
          <cell r="K8">
            <v>2296.388172566275</v>
          </cell>
          <cell r="L8">
            <v>52.060107919913811</v>
          </cell>
          <cell r="M8">
            <v>0.88220230089752594</v>
          </cell>
          <cell r="N8">
            <v>0</v>
          </cell>
          <cell r="O8">
            <v>0</v>
          </cell>
          <cell r="P8">
            <v>4.8560170495306307</v>
          </cell>
        </row>
      </sheetData>
      <sheetData sheetId="9">
        <row r="11">
          <cell r="E11">
            <v>193.93</v>
          </cell>
        </row>
        <row r="12">
          <cell r="E12">
            <v>561</v>
          </cell>
        </row>
        <row r="31">
          <cell r="E31">
            <v>567.50249999999994</v>
          </cell>
        </row>
        <row r="34">
          <cell r="E34">
            <v>195</v>
          </cell>
        </row>
        <row r="35">
          <cell r="E35">
            <v>564.4</v>
          </cell>
        </row>
      </sheetData>
      <sheetData sheetId="10">
        <row r="33">
          <cell r="E33">
            <v>100</v>
          </cell>
        </row>
        <row r="55">
          <cell r="E55">
            <v>90</v>
          </cell>
        </row>
        <row r="60">
          <cell r="E60">
            <v>15</v>
          </cell>
        </row>
        <row r="78">
          <cell r="E78">
            <v>8</v>
          </cell>
        </row>
        <row r="128">
          <cell r="E128">
            <v>99.165080000000003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
          <cell r="D12" t="str">
            <v>2020-01-01 - 2020-12-31</v>
          </cell>
        </row>
        <row r="15">
          <cell r="D15" t="str">
            <v>UAB „Skuodo vandenys“</v>
          </cell>
        </row>
      </sheetData>
      <sheetData sheetId="26">
        <row r="4">
          <cell r="D4">
            <v>9981727.870000001</v>
          </cell>
        </row>
        <row r="6">
          <cell r="D6">
            <v>0</v>
          </cell>
        </row>
        <row r="7">
          <cell r="D7">
            <v>0</v>
          </cell>
        </row>
        <row r="18">
          <cell r="D18">
            <v>0</v>
          </cell>
        </row>
        <row r="21">
          <cell r="D21">
            <v>26723.32</v>
          </cell>
        </row>
        <row r="22">
          <cell r="D22">
            <v>0</v>
          </cell>
        </row>
        <row r="32">
          <cell r="D32">
            <v>0</v>
          </cell>
        </row>
        <row r="33">
          <cell r="D33">
            <v>0</v>
          </cell>
        </row>
        <row r="36">
          <cell r="D36">
            <v>115413.81</v>
          </cell>
        </row>
        <row r="45">
          <cell r="D45">
            <v>88990.97</v>
          </cell>
        </row>
        <row r="46">
          <cell r="D46">
            <v>86794.07</v>
          </cell>
        </row>
        <row r="54">
          <cell r="D54">
            <v>932.89</v>
          </cell>
        </row>
        <row r="57">
          <cell r="D57">
            <v>4098177.3400000003</v>
          </cell>
        </row>
        <row r="58">
          <cell r="D58">
            <v>4098177.3400000003</v>
          </cell>
        </row>
        <row r="61">
          <cell r="D61">
            <v>0</v>
          </cell>
        </row>
        <row r="62">
          <cell r="D62">
            <v>0</v>
          </cell>
        </row>
        <row r="63">
          <cell r="D63">
            <v>0</v>
          </cell>
        </row>
        <row r="67">
          <cell r="D67">
            <v>-1283784.58</v>
          </cell>
        </row>
        <row r="70">
          <cell r="D70">
            <v>6432603.3200000003</v>
          </cell>
        </row>
        <row r="71">
          <cell r="D71">
            <v>0</v>
          </cell>
        </row>
        <row r="73">
          <cell r="D73">
            <v>703287.15</v>
          </cell>
        </row>
        <row r="82">
          <cell r="D82">
            <v>147791.34000000003</v>
          </cell>
        </row>
        <row r="93">
          <cell r="D93">
            <v>0</v>
          </cell>
        </row>
        <row r="110">
          <cell r="D110">
            <v>0</v>
          </cell>
        </row>
        <row r="111">
          <cell r="D111">
            <v>0</v>
          </cell>
        </row>
        <row r="113">
          <cell r="D113">
            <v>0</v>
          </cell>
        </row>
      </sheetData>
      <sheetData sheetId="27"/>
      <sheetData sheetId="28"/>
      <sheetData sheetId="29">
        <row r="4">
          <cell r="E4" t="str">
            <v>I.1.standartinė programinė įranga</v>
          </cell>
        </row>
        <row r="5">
          <cell r="E5" t="str">
            <v>I.1.spec. programinė įranga</v>
          </cell>
        </row>
        <row r="6">
          <cell r="E6" t="str">
            <v>I.1.kitas nematerialus turtas</v>
          </cell>
        </row>
        <row r="7">
          <cell r="E7" t="str">
            <v>II.2.1.Pastatai</v>
          </cell>
        </row>
        <row r="8">
          <cell r="E8" t="str">
            <v>II.2.2.1.keliai</v>
          </cell>
        </row>
        <row r="9">
          <cell r="E9" t="str">
            <v>II.2.2.2.aikštelės</v>
          </cell>
        </row>
        <row r="10">
          <cell r="E10" t="str">
            <v>II.2.2.3.šaligatviai</v>
          </cell>
        </row>
        <row r="11">
          <cell r="E11" t="str">
            <v xml:space="preserve">II.2.2.4.tvoros </v>
          </cell>
        </row>
        <row r="12">
          <cell r="E12" t="str">
            <v>II.2.3.vamzdynai</v>
          </cell>
        </row>
        <row r="13">
          <cell r="E13" t="str">
            <v>II.2.4.Kiti įrenginiai</v>
          </cell>
        </row>
        <row r="14">
          <cell r="E14" t="str">
            <v>II.3.1.vandens siurbliai, nuotekų ir dumblo siurbliai virš 5 kW, kita įranga</v>
          </cell>
        </row>
        <row r="15">
          <cell r="E15" t="str">
            <v>II.3.2.nuotekų ir dumblo siurbliai iki 5 kW</v>
          </cell>
        </row>
        <row r="16">
          <cell r="E16" t="str">
            <v>II.4.1. apskaitos prietaisai</v>
          </cell>
        </row>
        <row r="17">
          <cell r="E17" t="str">
            <v>II.4.2. įrankiai</v>
          </cell>
        </row>
        <row r="18">
          <cell r="E18" t="str">
            <v>II.5.1.lengvieji automobiliai</v>
          </cell>
        </row>
        <row r="19">
          <cell r="E19" t="str">
            <v>II.5.2.kitos transporto priemonės</v>
          </cell>
        </row>
        <row r="20">
          <cell r="E20" t="str">
            <v xml:space="preserve">II.6.1. </v>
          </cell>
        </row>
        <row r="21">
          <cell r="E21" t="str">
            <v xml:space="preserve">II.6.2. </v>
          </cell>
        </row>
        <row r="22">
          <cell r="E22" t="str">
            <v xml:space="preserve">II.6.3. </v>
          </cell>
        </row>
      </sheetData>
      <sheetData sheetId="30">
        <row r="1">
          <cell r="I1">
            <v>13331693.800000004</v>
          </cell>
          <cell r="L1">
            <v>0</v>
          </cell>
        </row>
        <row r="4">
          <cell r="E4" t="str">
            <v>I.1.standartinė programinė įranga</v>
          </cell>
          <cell r="F4" t="str">
            <v>Netiesioginės sąnaudos</v>
          </cell>
          <cell r="I4">
            <v>359.5</v>
          </cell>
          <cell r="M4">
            <v>359.5</v>
          </cell>
          <cell r="AH4">
            <v>0</v>
          </cell>
          <cell r="AI4" t="str">
            <v>Nusidėvėjęs</v>
          </cell>
          <cell r="AJ4" t="str">
            <v>GVTNT</v>
          </cell>
        </row>
        <row r="5">
          <cell r="E5" t="str">
            <v>II.3.1.vandens siurbliai, nuotekų ir dumblo siurbliai virš 5 kW, kita įranga</v>
          </cell>
          <cell r="F5" t="str">
            <v>Netiesioginės sąnaudos</v>
          </cell>
          <cell r="I5">
            <v>225.65</v>
          </cell>
          <cell r="M5">
            <v>225.65</v>
          </cell>
          <cell r="AH5">
            <v>0</v>
          </cell>
          <cell r="AI5" t="str">
            <v>Nusidėvėjęs</v>
          </cell>
          <cell r="AJ5" t="str">
            <v>GVTNT</v>
          </cell>
        </row>
        <row r="6">
          <cell r="E6" t="str">
            <v>II.2.4.Kiti įrenginiai</v>
          </cell>
          <cell r="F6" t="str">
            <v>II.Ruošimas</v>
          </cell>
          <cell r="I6">
            <v>420.18</v>
          </cell>
          <cell r="M6">
            <v>420.18</v>
          </cell>
          <cell r="AH6">
            <v>0</v>
          </cell>
          <cell r="AI6" t="str">
            <v>Nusidėvėjęs</v>
          </cell>
          <cell r="AJ6" t="str">
            <v>GVTNT</v>
          </cell>
        </row>
        <row r="7">
          <cell r="E7" t="str">
            <v>II.2.1.Pastatai</v>
          </cell>
          <cell r="F7" t="str">
            <v>II.Ruošimas</v>
          </cell>
          <cell r="I7">
            <v>82655.33</v>
          </cell>
          <cell r="M7">
            <v>82655.33</v>
          </cell>
          <cell r="AH7">
            <v>3719.4246428571496</v>
          </cell>
          <cell r="AI7" t="str">
            <v/>
          </cell>
          <cell r="AJ7" t="str">
            <v>GVTNT</v>
          </cell>
        </row>
        <row r="8">
          <cell r="E8" t="str">
            <v xml:space="preserve">II.2.2.4.tvoros </v>
          </cell>
          <cell r="F8" t="str">
            <v>II.Gavyba</v>
          </cell>
          <cell r="I8">
            <v>4066.23</v>
          </cell>
          <cell r="M8">
            <v>4066.23</v>
          </cell>
          <cell r="AH8">
            <v>0</v>
          </cell>
          <cell r="AI8" t="str">
            <v>Nusidėvėjęs</v>
          </cell>
          <cell r="AJ8" t="str">
            <v>GVTNT</v>
          </cell>
        </row>
        <row r="9">
          <cell r="E9" t="str">
            <v>II.2.2.1.keliai</v>
          </cell>
          <cell r="F9" t="str">
            <v>II.Gavyba</v>
          </cell>
          <cell r="I9">
            <v>4144.37</v>
          </cell>
          <cell r="M9">
            <v>4144.37</v>
          </cell>
          <cell r="AH9">
            <v>0</v>
          </cell>
          <cell r="AI9" t="str">
            <v>Nusidėvėjęs</v>
          </cell>
          <cell r="AJ9" t="str">
            <v>GVTNT</v>
          </cell>
        </row>
        <row r="10">
          <cell r="E10" t="str">
            <v>II.2.2.2.aikštelės</v>
          </cell>
          <cell r="F10" t="str">
            <v>II.Gavyba</v>
          </cell>
          <cell r="I10">
            <v>8854.61</v>
          </cell>
          <cell r="M10">
            <v>8854.61</v>
          </cell>
          <cell r="AH10">
            <v>0</v>
          </cell>
          <cell r="AI10" t="str">
            <v>Nusidėvėjęs</v>
          </cell>
          <cell r="AJ10" t="str">
            <v>GVTNT</v>
          </cell>
        </row>
        <row r="11">
          <cell r="E11" t="str">
            <v>II.2.2.2.aikštelės</v>
          </cell>
          <cell r="F11" t="str">
            <v>III.Valymas</v>
          </cell>
          <cell r="I11">
            <v>19.55</v>
          </cell>
          <cell r="M11">
            <v>19.55</v>
          </cell>
          <cell r="AH11">
            <v>0</v>
          </cell>
          <cell r="AI11" t="str">
            <v>Nusidėvėjęs</v>
          </cell>
          <cell r="AJ11" t="str">
            <v>GVTNT</v>
          </cell>
        </row>
        <row r="12">
          <cell r="E12" t="str">
            <v>II.2.3.vamzdynai</v>
          </cell>
          <cell r="F12" t="str">
            <v>II.Pristatymas</v>
          </cell>
          <cell r="I12">
            <v>2257.5500000000002</v>
          </cell>
          <cell r="M12">
            <v>2257.5500000000002</v>
          </cell>
          <cell r="AH12">
            <v>101.60892857142881</v>
          </cell>
          <cell r="AI12" t="str">
            <v/>
          </cell>
          <cell r="AJ12" t="str">
            <v>GVTNT</v>
          </cell>
        </row>
        <row r="13">
          <cell r="E13" t="str">
            <v>II.2.3.vamzdynai</v>
          </cell>
          <cell r="F13" t="str">
            <v>II.Pristatymas</v>
          </cell>
          <cell r="I13">
            <v>3315.03</v>
          </cell>
          <cell r="M13">
            <v>3315.03</v>
          </cell>
          <cell r="AH13">
            <v>5.5258108108105262</v>
          </cell>
          <cell r="AI13" t="str">
            <v/>
          </cell>
          <cell r="AJ13" t="str">
            <v>GVTNT</v>
          </cell>
        </row>
        <row r="14">
          <cell r="E14" t="str">
            <v>II.2.3.vamzdynai</v>
          </cell>
          <cell r="F14" t="str">
            <v>II.Pristatymas</v>
          </cell>
          <cell r="I14">
            <v>9842.7800000000007</v>
          </cell>
          <cell r="M14">
            <v>9842.7800000000007</v>
          </cell>
          <cell r="AH14">
            <v>442.84071428571406</v>
          </cell>
          <cell r="AI14" t="str">
            <v/>
          </cell>
          <cell r="AJ14" t="str">
            <v>GVTNT</v>
          </cell>
        </row>
        <row r="15">
          <cell r="E15" t="str">
            <v>II.2.3.vamzdynai</v>
          </cell>
          <cell r="F15" t="str">
            <v>II.Pristatymas</v>
          </cell>
          <cell r="I15">
            <v>1602.07</v>
          </cell>
          <cell r="M15">
            <v>1602.07</v>
          </cell>
          <cell r="AH15">
            <v>2.6718918918918462</v>
          </cell>
          <cell r="AI15" t="str">
            <v/>
          </cell>
          <cell r="AJ15" t="str">
            <v>GVTNT</v>
          </cell>
        </row>
        <row r="16">
          <cell r="E16" t="str">
            <v>II.2.3.vamzdynai</v>
          </cell>
          <cell r="F16" t="str">
            <v>II.Pristatymas</v>
          </cell>
          <cell r="I16">
            <v>1186.2</v>
          </cell>
          <cell r="M16">
            <v>1186.2</v>
          </cell>
          <cell r="AH16">
            <v>1.982072072072242</v>
          </cell>
          <cell r="AI16" t="str">
            <v/>
          </cell>
          <cell r="AJ16" t="str">
            <v>GVTNT</v>
          </cell>
        </row>
        <row r="17">
          <cell r="E17" t="str">
            <v>II.2.3.vamzdynai</v>
          </cell>
          <cell r="F17" t="str">
            <v>II.Pristatymas</v>
          </cell>
          <cell r="I17">
            <v>1264.76</v>
          </cell>
          <cell r="M17">
            <v>1264.76</v>
          </cell>
          <cell r="AH17">
            <v>2.1018468468466835</v>
          </cell>
          <cell r="AI17" t="str">
            <v/>
          </cell>
          <cell r="AJ17" t="str">
            <v>GVTNT</v>
          </cell>
        </row>
        <row r="18">
          <cell r="E18" t="str">
            <v>II.2.3.vamzdynai</v>
          </cell>
          <cell r="F18" t="str">
            <v>II.Pristatymas</v>
          </cell>
          <cell r="I18">
            <v>864.07</v>
          </cell>
          <cell r="M18">
            <v>864.07</v>
          </cell>
          <cell r="AH18">
            <v>1.4418918918919417</v>
          </cell>
          <cell r="AI18" t="str">
            <v/>
          </cell>
          <cell r="AJ18" t="str">
            <v>GVTNT</v>
          </cell>
        </row>
        <row r="19">
          <cell r="E19" t="str">
            <v>II.2.3.vamzdynai</v>
          </cell>
          <cell r="F19" t="str">
            <v>II.Pristatymas</v>
          </cell>
          <cell r="I19">
            <v>1194.1199999999999</v>
          </cell>
          <cell r="M19">
            <v>1194.1199999999999</v>
          </cell>
          <cell r="AH19">
            <v>1.9932432432431142</v>
          </cell>
          <cell r="AI19" t="str">
            <v/>
          </cell>
          <cell r="AJ19" t="str">
            <v>GVTNT</v>
          </cell>
        </row>
        <row r="20">
          <cell r="E20" t="str">
            <v>II.2.3.vamzdynai</v>
          </cell>
          <cell r="F20" t="str">
            <v>II.Pristatymas</v>
          </cell>
          <cell r="I20">
            <v>3236.48</v>
          </cell>
          <cell r="M20">
            <v>3236.48</v>
          </cell>
          <cell r="AH20">
            <v>5.393626126126037</v>
          </cell>
          <cell r="AI20" t="str">
            <v/>
          </cell>
          <cell r="AJ20" t="str">
            <v>GVTNT</v>
          </cell>
        </row>
        <row r="21">
          <cell r="E21" t="str">
            <v>II.2.3.vamzdynai</v>
          </cell>
          <cell r="F21" t="str">
            <v>II.Pristatymas</v>
          </cell>
          <cell r="I21">
            <v>1256.8399999999999</v>
          </cell>
          <cell r="M21">
            <v>1256.8399999999999</v>
          </cell>
          <cell r="AH21">
            <v>2.090675675675584</v>
          </cell>
          <cell r="AI21" t="str">
            <v/>
          </cell>
          <cell r="AJ21" t="str">
            <v>GVTNT</v>
          </cell>
        </row>
        <row r="22">
          <cell r="E22" t="str">
            <v>II.2.4.Kiti įrenginiai</v>
          </cell>
          <cell r="F22" t="str">
            <v>II.Pristatymas</v>
          </cell>
          <cell r="I22">
            <v>52.81</v>
          </cell>
          <cell r="M22">
            <v>52.81</v>
          </cell>
          <cell r="AH22">
            <v>0</v>
          </cell>
          <cell r="AI22" t="str">
            <v>Nusidėvėjęs</v>
          </cell>
          <cell r="AJ22" t="str">
            <v>GVTNT</v>
          </cell>
        </row>
        <row r="23">
          <cell r="E23" t="str">
            <v>II.2.3.vamzdynai</v>
          </cell>
          <cell r="F23" t="str">
            <v>II.Pristatymas</v>
          </cell>
          <cell r="I23">
            <v>16634.57</v>
          </cell>
          <cell r="M23">
            <v>16634.57</v>
          </cell>
          <cell r="AH23">
            <v>1275.3509349593496</v>
          </cell>
          <cell r="AI23" t="str">
            <v/>
          </cell>
          <cell r="AJ23" t="str">
            <v>GVTNT</v>
          </cell>
        </row>
        <row r="24">
          <cell r="E24" t="str">
            <v>II.2.3.vamzdynai</v>
          </cell>
          <cell r="F24" t="str">
            <v>II.Pristatymas</v>
          </cell>
          <cell r="I24">
            <v>44717.94</v>
          </cell>
          <cell r="M24">
            <v>44717.94</v>
          </cell>
          <cell r="AH24">
            <v>3279.2870000000039</v>
          </cell>
          <cell r="AI24" t="str">
            <v/>
          </cell>
          <cell r="AJ24" t="str">
            <v>GVTNT</v>
          </cell>
        </row>
        <row r="25">
          <cell r="E25" t="str">
            <v>II.2.3.vamzdynai</v>
          </cell>
          <cell r="F25" t="str">
            <v>II.Pristatymas</v>
          </cell>
          <cell r="I25">
            <v>1728.15</v>
          </cell>
          <cell r="M25">
            <v>1728.15</v>
          </cell>
          <cell r="AH25">
            <v>2.8840540540541042</v>
          </cell>
          <cell r="AI25" t="str">
            <v/>
          </cell>
          <cell r="AJ25" t="str">
            <v>GVTNT</v>
          </cell>
        </row>
        <row r="26">
          <cell r="E26" t="str">
            <v>II.2.3.vamzdynai</v>
          </cell>
          <cell r="F26" t="str">
            <v>II.Pristatymas</v>
          </cell>
          <cell r="I26">
            <v>903.02</v>
          </cell>
          <cell r="M26">
            <v>903.02</v>
          </cell>
          <cell r="AH26">
            <v>1.5055405405405509</v>
          </cell>
          <cell r="AI26" t="str">
            <v/>
          </cell>
          <cell r="AJ26" t="str">
            <v>GVTNT</v>
          </cell>
        </row>
        <row r="27">
          <cell r="E27" t="str">
            <v>II.2.3.vamzdynai</v>
          </cell>
          <cell r="F27" t="str">
            <v>II.Pristatymas</v>
          </cell>
          <cell r="I27">
            <v>43028.74</v>
          </cell>
          <cell r="M27">
            <v>43028.74</v>
          </cell>
          <cell r="AH27">
            <v>71.720653153148305</v>
          </cell>
          <cell r="AI27" t="str">
            <v/>
          </cell>
          <cell r="AJ27" t="str">
            <v>GVTNT</v>
          </cell>
        </row>
        <row r="28">
          <cell r="E28" t="str">
            <v>II.2.3.vamzdynai</v>
          </cell>
          <cell r="F28" t="str">
            <v>II.Pristatymas</v>
          </cell>
          <cell r="I28">
            <v>3412.73</v>
          </cell>
          <cell r="M28">
            <v>3412.73</v>
          </cell>
          <cell r="AH28">
            <v>56.925000000000182</v>
          </cell>
          <cell r="AI28" t="str">
            <v/>
          </cell>
          <cell r="AJ28" t="str">
            <v>GVTNT</v>
          </cell>
        </row>
        <row r="29">
          <cell r="E29" t="str">
            <v>II.2.4.Kiti įrenginiai</v>
          </cell>
          <cell r="F29" t="str">
            <v>II.Pristatymas</v>
          </cell>
          <cell r="I29">
            <v>162.38</v>
          </cell>
          <cell r="M29">
            <v>162.38</v>
          </cell>
          <cell r="AH29">
            <v>0</v>
          </cell>
          <cell r="AI29" t="str">
            <v>Nusidėvėjęs</v>
          </cell>
          <cell r="AJ29" t="str">
            <v>GVTNT</v>
          </cell>
        </row>
        <row r="30">
          <cell r="E30" t="str">
            <v>II.2.4.Kiti įrenginiai</v>
          </cell>
          <cell r="F30" t="str">
            <v>II.Gavyba</v>
          </cell>
          <cell r="I30">
            <v>14120.51</v>
          </cell>
          <cell r="M30">
            <v>14120.51</v>
          </cell>
          <cell r="AH30">
            <v>0</v>
          </cell>
          <cell r="AI30" t="str">
            <v>Nusidėvėjęs</v>
          </cell>
          <cell r="AJ30" t="str">
            <v>GVTNT</v>
          </cell>
        </row>
        <row r="31">
          <cell r="E31" t="str">
            <v>II.2.3.vamzdynai</v>
          </cell>
          <cell r="F31" t="str">
            <v>II.Pristatymas</v>
          </cell>
          <cell r="I31">
            <v>3454.31</v>
          </cell>
          <cell r="M31">
            <v>3454.31</v>
          </cell>
          <cell r="AH31">
            <v>5.7523648648648305</v>
          </cell>
          <cell r="AI31" t="str">
            <v/>
          </cell>
          <cell r="AJ31" t="str">
            <v>GVTNT</v>
          </cell>
        </row>
        <row r="32">
          <cell r="E32" t="str">
            <v>II.2.4.Kiti įrenginiai</v>
          </cell>
          <cell r="F32" t="str">
            <v>II.Gavyba</v>
          </cell>
          <cell r="I32">
            <v>5476.2</v>
          </cell>
          <cell r="M32">
            <v>5476.2</v>
          </cell>
          <cell r="AH32">
            <v>0</v>
          </cell>
          <cell r="AI32" t="str">
            <v>Nusidėvėjęs</v>
          </cell>
          <cell r="AJ32" t="str">
            <v>GVTNT</v>
          </cell>
        </row>
        <row r="33">
          <cell r="E33" t="str">
            <v>II.5.2.kitos transporto priemonės</v>
          </cell>
          <cell r="F33" t="str">
            <v>Netiesioginės sąnaudos</v>
          </cell>
          <cell r="I33">
            <v>933.32</v>
          </cell>
          <cell r="M33">
            <v>933.32</v>
          </cell>
          <cell r="AH33">
            <v>0</v>
          </cell>
          <cell r="AI33" t="str">
            <v>Nusidėvėjęs</v>
          </cell>
          <cell r="AJ33" t="str">
            <v>GVTNT</v>
          </cell>
        </row>
        <row r="34">
          <cell r="E34" t="str">
            <v>II.2.3.vamzdynai</v>
          </cell>
          <cell r="F34" t="str">
            <v>III.Surinkimas</v>
          </cell>
          <cell r="I34">
            <v>3940.81</v>
          </cell>
          <cell r="M34">
            <v>3940.81</v>
          </cell>
          <cell r="AH34">
            <v>203.53042288557208</v>
          </cell>
          <cell r="AI34" t="str">
            <v/>
          </cell>
          <cell r="AJ34" t="str">
            <v>GVTNT</v>
          </cell>
        </row>
        <row r="35">
          <cell r="E35" t="str">
            <v>II.2.3.vamzdynai</v>
          </cell>
          <cell r="F35" t="str">
            <v>III.Surinkimas</v>
          </cell>
          <cell r="I35">
            <v>19803.060000000001</v>
          </cell>
          <cell r="M35">
            <v>19803.060000000001</v>
          </cell>
          <cell r="AH35">
            <v>891.16071428571377</v>
          </cell>
          <cell r="AI35" t="str">
            <v/>
          </cell>
          <cell r="AJ35" t="str">
            <v>GVTNT</v>
          </cell>
        </row>
        <row r="36">
          <cell r="E36" t="str">
            <v>II.2.3.vamzdynai</v>
          </cell>
          <cell r="F36" t="str">
            <v>III.Surinkimas</v>
          </cell>
          <cell r="I36">
            <v>2657.57</v>
          </cell>
          <cell r="M36">
            <v>2657.57</v>
          </cell>
          <cell r="AH36">
            <v>4.4310585585585613</v>
          </cell>
          <cell r="AI36" t="str">
            <v/>
          </cell>
          <cell r="AJ36" t="str">
            <v>GVTNT</v>
          </cell>
        </row>
        <row r="37">
          <cell r="E37" t="str">
            <v>II.2.3.vamzdynai</v>
          </cell>
          <cell r="F37" t="str">
            <v>III.Surinkimas</v>
          </cell>
          <cell r="I37">
            <v>4589.03</v>
          </cell>
          <cell r="M37">
            <v>4589.03</v>
          </cell>
          <cell r="AH37">
            <v>7.6491441441439747</v>
          </cell>
          <cell r="AI37" t="str">
            <v/>
          </cell>
          <cell r="AJ37" t="str">
            <v>GVTNT</v>
          </cell>
        </row>
        <row r="38">
          <cell r="E38" t="str">
            <v>II.2.4.Kiti įrenginiai</v>
          </cell>
          <cell r="F38" t="str">
            <v>III.Valymas</v>
          </cell>
          <cell r="I38">
            <v>687.83</v>
          </cell>
          <cell r="M38">
            <v>687.83</v>
          </cell>
          <cell r="AH38">
            <v>0</v>
          </cell>
          <cell r="AI38" t="str">
            <v>Nusidėvėjęs</v>
          </cell>
          <cell r="AJ38" t="str">
            <v>GVTNT</v>
          </cell>
        </row>
        <row r="39">
          <cell r="E39" t="str">
            <v>II.2.3.vamzdynai</v>
          </cell>
          <cell r="F39" t="str">
            <v>III.Surinkimas</v>
          </cell>
          <cell r="I39">
            <v>723.47</v>
          </cell>
          <cell r="M39">
            <v>723.47</v>
          </cell>
          <cell r="AH39">
            <v>1.2050225225225404</v>
          </cell>
          <cell r="AI39" t="str">
            <v/>
          </cell>
          <cell r="AJ39" t="str">
            <v>GVTNT</v>
          </cell>
        </row>
        <row r="40">
          <cell r="E40" t="str">
            <v>II.2.3.vamzdynai</v>
          </cell>
          <cell r="F40" t="str">
            <v>III.Surinkimas</v>
          </cell>
          <cell r="I40">
            <v>10198.58</v>
          </cell>
          <cell r="M40">
            <v>10198.58</v>
          </cell>
          <cell r="AH40">
            <v>815.92571428571318</v>
          </cell>
          <cell r="AI40" t="str">
            <v/>
          </cell>
          <cell r="AJ40" t="str">
            <v>GVTNT</v>
          </cell>
        </row>
        <row r="41">
          <cell r="E41" t="str">
            <v>II.2.3.vamzdynai</v>
          </cell>
          <cell r="F41" t="str">
            <v>III.Surinkimas</v>
          </cell>
          <cell r="I41">
            <v>3076.07</v>
          </cell>
          <cell r="M41">
            <v>3076.07</v>
          </cell>
          <cell r="AH41">
            <v>5.1285585585587796</v>
          </cell>
          <cell r="AI41" t="str">
            <v/>
          </cell>
          <cell r="AJ41" t="str">
            <v>GVTNT</v>
          </cell>
        </row>
        <row r="42">
          <cell r="E42" t="str">
            <v>II.2.3.vamzdynai</v>
          </cell>
          <cell r="F42" t="str">
            <v>III.Surinkimas</v>
          </cell>
          <cell r="I42">
            <v>37814.6</v>
          </cell>
          <cell r="M42">
            <v>37814.6</v>
          </cell>
          <cell r="AH42">
            <v>3025.2171428571455</v>
          </cell>
          <cell r="AI42" t="str">
            <v/>
          </cell>
          <cell r="AJ42" t="str">
            <v>GVTNT</v>
          </cell>
        </row>
        <row r="43">
          <cell r="E43" t="str">
            <v>II.2.3.vamzdynai</v>
          </cell>
          <cell r="F43" t="str">
            <v>III.Surinkimas</v>
          </cell>
          <cell r="I43">
            <v>16674.169999999998</v>
          </cell>
          <cell r="M43">
            <v>16674.169999999998</v>
          </cell>
          <cell r="AH43">
            <v>1334.0171428571412</v>
          </cell>
          <cell r="AI43" t="str">
            <v/>
          </cell>
          <cell r="AJ43" t="str">
            <v>GVTNT</v>
          </cell>
        </row>
        <row r="44">
          <cell r="E44" t="str">
            <v>II.2.3.vamzdynai</v>
          </cell>
          <cell r="F44" t="str">
            <v>III.Surinkimas</v>
          </cell>
          <cell r="I44">
            <v>341.27</v>
          </cell>
          <cell r="M44">
            <v>341.27</v>
          </cell>
          <cell r="AH44">
            <v>0.5629504504504439</v>
          </cell>
          <cell r="AI44" t="str">
            <v/>
          </cell>
          <cell r="AJ44" t="str">
            <v>GVTNT</v>
          </cell>
        </row>
        <row r="45">
          <cell r="E45" t="str">
            <v>II.2.3.vamzdynai</v>
          </cell>
          <cell r="F45" t="str">
            <v>III.Surinkimas</v>
          </cell>
          <cell r="I45">
            <v>871.33</v>
          </cell>
          <cell r="M45">
            <v>871.33</v>
          </cell>
          <cell r="AH45">
            <v>1.4479054054054359</v>
          </cell>
          <cell r="AI45" t="str">
            <v/>
          </cell>
          <cell r="AJ45" t="str">
            <v>GVTNT</v>
          </cell>
        </row>
        <row r="46">
          <cell r="E46" t="str">
            <v>II.2.3.vamzdynai</v>
          </cell>
          <cell r="F46" t="str">
            <v>III.Surinkimas</v>
          </cell>
          <cell r="I46">
            <v>822.49</v>
          </cell>
          <cell r="M46">
            <v>822.49</v>
          </cell>
          <cell r="AH46">
            <v>13.70615942028985</v>
          </cell>
          <cell r="AI46" t="str">
            <v/>
          </cell>
          <cell r="AJ46" t="str">
            <v>GVTNT</v>
          </cell>
        </row>
        <row r="47">
          <cell r="E47" t="str">
            <v>II.2.3.vamzdynai</v>
          </cell>
          <cell r="F47" t="str">
            <v>III.Surinkimas</v>
          </cell>
          <cell r="I47">
            <v>811.93</v>
          </cell>
          <cell r="M47">
            <v>811.93</v>
          </cell>
          <cell r="AH47">
            <v>1.3514414414414659</v>
          </cell>
          <cell r="AI47" t="str">
            <v/>
          </cell>
          <cell r="AJ47" t="str">
            <v>GVTNT</v>
          </cell>
        </row>
        <row r="48">
          <cell r="E48" t="str">
            <v>II.2.3.vamzdynai</v>
          </cell>
          <cell r="F48" t="str">
            <v>III.Surinkimas</v>
          </cell>
          <cell r="I48">
            <v>324.77</v>
          </cell>
          <cell r="M48">
            <v>324.77</v>
          </cell>
          <cell r="AH48">
            <v>0.53545045045046891</v>
          </cell>
          <cell r="AI48" t="str">
            <v/>
          </cell>
          <cell r="AJ48" t="str">
            <v>GVTNT</v>
          </cell>
        </row>
        <row r="49">
          <cell r="E49" t="str">
            <v>II.2.3.vamzdynai</v>
          </cell>
          <cell r="F49" t="str">
            <v>III.Surinkimas</v>
          </cell>
          <cell r="I49">
            <v>2881.13</v>
          </cell>
          <cell r="M49">
            <v>2881.13</v>
          </cell>
          <cell r="AH49">
            <v>4.8051801801802867</v>
          </cell>
          <cell r="AI49" t="str">
            <v/>
          </cell>
          <cell r="AJ49" t="str">
            <v>GVTNT</v>
          </cell>
        </row>
        <row r="50">
          <cell r="E50" t="str">
            <v>II.2.3.vamzdynai</v>
          </cell>
          <cell r="F50" t="str">
            <v>II.Pristatymas</v>
          </cell>
          <cell r="I50">
            <v>2963.16</v>
          </cell>
          <cell r="M50">
            <v>2963.16</v>
          </cell>
          <cell r="AH50">
            <v>1323.6143859649121</v>
          </cell>
          <cell r="AI50" t="str">
            <v/>
          </cell>
          <cell r="AJ50" t="str">
            <v>GVTNT</v>
          </cell>
        </row>
        <row r="51">
          <cell r="E51" t="str">
            <v>II.2.3.vamzdynai</v>
          </cell>
          <cell r="F51" t="str">
            <v>II.Pristatymas</v>
          </cell>
          <cell r="I51">
            <v>1941.51</v>
          </cell>
          <cell r="M51">
            <v>1941.51</v>
          </cell>
          <cell r="AH51">
            <v>867.21214912280698</v>
          </cell>
          <cell r="AI51" t="str">
            <v/>
          </cell>
          <cell r="AJ51" t="str">
            <v>GVTNT</v>
          </cell>
        </row>
        <row r="52">
          <cell r="E52" t="str">
            <v>II.2.3.vamzdynai</v>
          </cell>
          <cell r="F52" t="str">
            <v>II.Pristatymas</v>
          </cell>
          <cell r="I52">
            <v>338.24</v>
          </cell>
          <cell r="M52">
            <v>338.24</v>
          </cell>
          <cell r="AH52">
            <v>151.18491228070175</v>
          </cell>
          <cell r="AI52" t="str">
            <v/>
          </cell>
          <cell r="AJ52" t="str">
            <v>GVTNT</v>
          </cell>
        </row>
        <row r="53">
          <cell r="E53" t="str">
            <v>II.2.3.vamzdynai</v>
          </cell>
          <cell r="F53" t="str">
            <v>III.Surinkimas</v>
          </cell>
          <cell r="I53">
            <v>284.22000000000003</v>
          </cell>
          <cell r="M53">
            <v>284.22000000000003</v>
          </cell>
          <cell r="AH53">
            <v>127.04728070175443</v>
          </cell>
          <cell r="AI53" t="str">
            <v/>
          </cell>
          <cell r="AJ53" t="str">
            <v>GVTNT</v>
          </cell>
        </row>
        <row r="54">
          <cell r="E54" t="str">
            <v>II.2.3.vamzdynai</v>
          </cell>
          <cell r="F54" t="str">
            <v>II.Pristatymas</v>
          </cell>
          <cell r="I54">
            <v>5379.83</v>
          </cell>
          <cell r="M54">
            <v>5379.83</v>
          </cell>
          <cell r="AH54">
            <v>564.79181818181769</v>
          </cell>
          <cell r="AI54" t="str">
            <v/>
          </cell>
          <cell r="AJ54" t="str">
            <v>GVTNT</v>
          </cell>
        </row>
        <row r="55">
          <cell r="E55" t="str">
            <v>II.2.3.vamzdynai</v>
          </cell>
          <cell r="F55" t="str">
            <v>III.Surinkimas</v>
          </cell>
          <cell r="I55">
            <v>838.33</v>
          </cell>
          <cell r="M55">
            <v>838.33</v>
          </cell>
          <cell r="AH55">
            <v>87.934318181818185</v>
          </cell>
          <cell r="AI55" t="str">
            <v/>
          </cell>
          <cell r="AJ55" t="str">
            <v>GVTNT</v>
          </cell>
        </row>
        <row r="56">
          <cell r="E56" t="str">
            <v>II.2.3.vamzdynai</v>
          </cell>
          <cell r="F56" t="str">
            <v>II.Pristatymas</v>
          </cell>
          <cell r="I56">
            <v>3624.62</v>
          </cell>
          <cell r="M56">
            <v>3624.62</v>
          </cell>
          <cell r="AH56">
            <v>428.97879283489101</v>
          </cell>
          <cell r="AI56" t="str">
            <v/>
          </cell>
          <cell r="AJ56" t="str">
            <v>GVTNT</v>
          </cell>
        </row>
        <row r="57">
          <cell r="E57" t="str">
            <v>II.2.3.vamzdynai</v>
          </cell>
          <cell r="F57" t="str">
            <v>III.Surinkimas</v>
          </cell>
          <cell r="I57">
            <v>6768.03</v>
          </cell>
          <cell r="M57">
            <v>6768.03</v>
          </cell>
          <cell r="AH57">
            <v>812.17999999999938</v>
          </cell>
          <cell r="AI57" t="str">
            <v/>
          </cell>
          <cell r="AJ57" t="str">
            <v>GVTNT</v>
          </cell>
        </row>
        <row r="58">
          <cell r="E58" t="str">
            <v>II.2.3.vamzdynai</v>
          </cell>
          <cell r="F58" t="str">
            <v>II.Pristatymas</v>
          </cell>
          <cell r="I58">
            <v>1252.8699999999999</v>
          </cell>
          <cell r="M58">
            <v>1252.8699999999999</v>
          </cell>
          <cell r="AH58">
            <v>58.416458333333367</v>
          </cell>
          <cell r="AI58" t="str">
            <v/>
          </cell>
          <cell r="AJ58" t="str">
            <v>GVTNT</v>
          </cell>
        </row>
        <row r="59">
          <cell r="E59" t="str">
            <v>II.2.3.vamzdynai</v>
          </cell>
          <cell r="F59" t="str">
            <v>II.Pristatymas</v>
          </cell>
          <cell r="I59">
            <v>209.91</v>
          </cell>
          <cell r="M59">
            <v>209.91</v>
          </cell>
          <cell r="AH59">
            <v>26.538928571428585</v>
          </cell>
          <cell r="AI59" t="str">
            <v/>
          </cell>
          <cell r="AJ59" t="str">
            <v>GVTNT</v>
          </cell>
        </row>
        <row r="60">
          <cell r="E60" t="str">
            <v>II.2.3.vamzdynai</v>
          </cell>
          <cell r="F60" t="str">
            <v>II.Pristatymas</v>
          </cell>
          <cell r="I60">
            <v>3300.51</v>
          </cell>
          <cell r="M60">
            <v>3300.51</v>
          </cell>
          <cell r="AH60">
            <v>418.07011904761885</v>
          </cell>
          <cell r="AI60" t="str">
            <v/>
          </cell>
          <cell r="AJ60" t="str">
            <v>GVTNT</v>
          </cell>
        </row>
        <row r="61">
          <cell r="E61" t="str">
            <v>II.2.3.vamzdynai</v>
          </cell>
          <cell r="F61" t="str">
            <v>II.Pristatymas</v>
          </cell>
          <cell r="I61">
            <v>448.87</v>
          </cell>
          <cell r="M61">
            <v>448.87</v>
          </cell>
          <cell r="AH61">
            <v>56.785119047619048</v>
          </cell>
          <cell r="AI61" t="str">
            <v/>
          </cell>
          <cell r="AJ61" t="str">
            <v>GVTNT</v>
          </cell>
        </row>
        <row r="62">
          <cell r="E62" t="str">
            <v>II.2.3.vamzdynai</v>
          </cell>
          <cell r="F62" t="str">
            <v>II.Pristatymas</v>
          </cell>
          <cell r="I62">
            <v>6832.06</v>
          </cell>
          <cell r="M62">
            <v>6832.06</v>
          </cell>
          <cell r="AH62">
            <v>922.36153846153957</v>
          </cell>
          <cell r="AI62" t="str">
            <v/>
          </cell>
          <cell r="AJ62" t="str">
            <v>GVTNT</v>
          </cell>
        </row>
        <row r="63">
          <cell r="E63" t="str">
            <v>II.2.3.vamzdynai</v>
          </cell>
          <cell r="F63" t="str">
            <v>II.Pristatymas</v>
          </cell>
          <cell r="I63">
            <v>2772.43</v>
          </cell>
          <cell r="M63">
            <v>2772.43</v>
          </cell>
          <cell r="AH63">
            <v>374.23903846153826</v>
          </cell>
          <cell r="AI63" t="str">
            <v/>
          </cell>
          <cell r="AJ63" t="str">
            <v>GVTNT</v>
          </cell>
        </row>
        <row r="64">
          <cell r="E64" t="str">
            <v>II.2.3.vamzdynai</v>
          </cell>
          <cell r="F64" t="str">
            <v>III.Surinkimas</v>
          </cell>
          <cell r="I64">
            <v>1056.1600000000001</v>
          </cell>
          <cell r="M64">
            <v>1056.1600000000001</v>
          </cell>
          <cell r="AH64">
            <v>142.67076923076922</v>
          </cell>
          <cell r="AI64" t="str">
            <v/>
          </cell>
          <cell r="AJ64" t="str">
            <v>GVTNT</v>
          </cell>
        </row>
        <row r="65">
          <cell r="E65" t="str">
            <v>II.2.3.vamzdynai</v>
          </cell>
          <cell r="F65" t="str">
            <v>II.Pristatymas</v>
          </cell>
          <cell r="I65">
            <v>11018.42</v>
          </cell>
          <cell r="M65">
            <v>11018.42</v>
          </cell>
          <cell r="AH65">
            <v>1487.442115384616</v>
          </cell>
          <cell r="AI65" t="str">
            <v/>
          </cell>
          <cell r="AJ65" t="str">
            <v>GVTNT</v>
          </cell>
        </row>
        <row r="66">
          <cell r="E66" t="str">
            <v>II.2.3.vamzdynai</v>
          </cell>
          <cell r="F66" t="str">
            <v>III.Surinkimas</v>
          </cell>
          <cell r="I66">
            <v>2734.8</v>
          </cell>
          <cell r="M66">
            <v>2734.8</v>
          </cell>
          <cell r="AH66">
            <v>396.4335365853658</v>
          </cell>
          <cell r="AI66" t="str">
            <v/>
          </cell>
          <cell r="AJ66" t="str">
            <v>GVTNT</v>
          </cell>
        </row>
        <row r="67">
          <cell r="E67" t="str">
            <v>II.2.3.vamzdynai</v>
          </cell>
          <cell r="F67" t="str">
            <v>II.Pristatymas</v>
          </cell>
          <cell r="I67">
            <v>18988.490000000002</v>
          </cell>
          <cell r="M67">
            <v>18988.490000000002</v>
          </cell>
          <cell r="AH67">
            <v>2753.3254268292712</v>
          </cell>
          <cell r="AI67" t="str">
            <v/>
          </cell>
          <cell r="AJ67" t="str">
            <v>GVTNT</v>
          </cell>
        </row>
        <row r="68">
          <cell r="E68" t="str">
            <v>II.2.3.vamzdynai</v>
          </cell>
          <cell r="F68" t="str">
            <v>III.Surinkimas</v>
          </cell>
          <cell r="I68">
            <v>28780.44</v>
          </cell>
          <cell r="M68">
            <v>28780.44</v>
          </cell>
          <cell r="AH68">
            <v>4221.0974193548354</v>
          </cell>
          <cell r="AI68" t="str">
            <v/>
          </cell>
          <cell r="AJ68" t="str">
            <v>GVTNT</v>
          </cell>
        </row>
        <row r="69">
          <cell r="E69" t="str">
            <v>II.2.3.vamzdynai</v>
          </cell>
          <cell r="F69" t="str">
            <v>II.Pristatymas</v>
          </cell>
          <cell r="I69">
            <v>4356.67</v>
          </cell>
          <cell r="M69">
            <v>4356.67</v>
          </cell>
          <cell r="AH69">
            <v>639.07397849462404</v>
          </cell>
          <cell r="AI69" t="str">
            <v/>
          </cell>
          <cell r="AJ69" t="str">
            <v>GVTNT</v>
          </cell>
        </row>
        <row r="70">
          <cell r="E70" t="str">
            <v>II.2.4.Kiti įrenginiai</v>
          </cell>
          <cell r="F70" t="str">
            <v>II.Gavyba</v>
          </cell>
          <cell r="I70">
            <v>15002.74</v>
          </cell>
          <cell r="M70">
            <v>15002.74</v>
          </cell>
          <cell r="AH70">
            <v>0</v>
          </cell>
          <cell r="AI70" t="str">
            <v>Nusidėvėjęs</v>
          </cell>
          <cell r="AJ70" t="str">
            <v>GVTNT</v>
          </cell>
        </row>
        <row r="71">
          <cell r="E71" t="str">
            <v>II.2.3.vamzdynai</v>
          </cell>
          <cell r="F71" t="str">
            <v>III.Surinkimas</v>
          </cell>
          <cell r="I71">
            <v>1254.19</v>
          </cell>
          <cell r="M71">
            <v>1254.19</v>
          </cell>
          <cell r="AH71">
            <v>238.40440000000012</v>
          </cell>
          <cell r="AI71" t="str">
            <v/>
          </cell>
          <cell r="AJ71" t="str">
            <v>GVTNT</v>
          </cell>
        </row>
        <row r="72">
          <cell r="E72" t="str">
            <v>II.2.3.vamzdynai</v>
          </cell>
          <cell r="F72" t="str">
            <v>II.Pristatymas</v>
          </cell>
          <cell r="I72">
            <v>5043.18</v>
          </cell>
          <cell r="M72">
            <v>5043.18</v>
          </cell>
          <cell r="AH72">
            <v>958.30679999999984</v>
          </cell>
          <cell r="AI72" t="str">
            <v/>
          </cell>
          <cell r="AJ72" t="str">
            <v>GVTNT</v>
          </cell>
        </row>
        <row r="73">
          <cell r="E73" t="str">
            <v>II.2.3.vamzdynai</v>
          </cell>
          <cell r="F73" t="str">
            <v>III.Surinkimas</v>
          </cell>
          <cell r="I73">
            <v>1095.77</v>
          </cell>
          <cell r="M73">
            <v>1095.77</v>
          </cell>
          <cell r="AH73">
            <v>208.06519999999989</v>
          </cell>
          <cell r="AI73" t="str">
            <v/>
          </cell>
          <cell r="AJ73" t="str">
            <v>GVTNT</v>
          </cell>
        </row>
        <row r="74">
          <cell r="E74" t="str">
            <v>II.2.3.vamzdynai</v>
          </cell>
          <cell r="F74" t="str">
            <v>III.Surinkimas</v>
          </cell>
          <cell r="I74">
            <v>1254.19</v>
          </cell>
          <cell r="M74">
            <v>1254.19</v>
          </cell>
          <cell r="AH74">
            <v>238.40440000000012</v>
          </cell>
          <cell r="AI74" t="str">
            <v/>
          </cell>
          <cell r="AJ74" t="str">
            <v>GVTNT</v>
          </cell>
        </row>
        <row r="75">
          <cell r="E75" t="str">
            <v>II.2.1.Pastatai</v>
          </cell>
          <cell r="F75" t="str">
            <v>II.Gavyba</v>
          </cell>
          <cell r="I75">
            <v>1967.1</v>
          </cell>
          <cell r="M75">
            <v>1967.1</v>
          </cell>
          <cell r="AH75">
            <v>373.80600000000004</v>
          </cell>
          <cell r="AI75" t="str">
            <v/>
          </cell>
          <cell r="AJ75" t="str">
            <v>GVTNT</v>
          </cell>
        </row>
        <row r="76">
          <cell r="E76" t="str">
            <v>II.2.4.Kiti įrenginiai</v>
          </cell>
          <cell r="F76" t="str">
            <v>II.Ruošimas</v>
          </cell>
          <cell r="I76">
            <v>18456.689999999999</v>
          </cell>
          <cell r="M76">
            <v>18456.689999999999</v>
          </cell>
          <cell r="AH76">
            <v>0</v>
          </cell>
          <cell r="AI76" t="str">
            <v>Nusidėvėjęs</v>
          </cell>
          <cell r="AJ76" t="str">
            <v>GVTNT</v>
          </cell>
        </row>
        <row r="77">
          <cell r="E77" t="str">
            <v>II.2.3.vamzdynai</v>
          </cell>
          <cell r="F77" t="str">
            <v>II.Pristatymas</v>
          </cell>
          <cell r="I77">
            <v>5905.27</v>
          </cell>
          <cell r="M77">
            <v>5905.27</v>
          </cell>
          <cell r="AH77">
            <v>1190.7652388535034</v>
          </cell>
          <cell r="AI77" t="str">
            <v/>
          </cell>
          <cell r="AJ77" t="str">
            <v>GVTNT</v>
          </cell>
        </row>
        <row r="78">
          <cell r="E78" t="str">
            <v>II.2.3.vamzdynai</v>
          </cell>
          <cell r="F78" t="str">
            <v>III.Surinkimas</v>
          </cell>
          <cell r="I78">
            <v>3118.98</v>
          </cell>
          <cell r="M78">
            <v>3118.98</v>
          </cell>
          <cell r="AH78">
            <v>566.60329885057445</v>
          </cell>
          <cell r="AI78" t="str">
            <v/>
          </cell>
          <cell r="AJ78" t="str">
            <v>GVTNT</v>
          </cell>
        </row>
        <row r="79">
          <cell r="E79" t="str">
            <v>II.2.3.vamzdynai</v>
          </cell>
          <cell r="F79" t="str">
            <v>III.Surinkimas</v>
          </cell>
          <cell r="I79">
            <v>9850.0400000000009</v>
          </cell>
          <cell r="M79">
            <v>9850.0400000000009</v>
          </cell>
          <cell r="AH79">
            <v>2216.2815789473689</v>
          </cell>
          <cell r="AI79" t="str">
            <v/>
          </cell>
          <cell r="AJ79" t="str">
            <v>GVTNT</v>
          </cell>
        </row>
        <row r="80">
          <cell r="E80" t="str">
            <v>II.2.3.vamzdynai</v>
          </cell>
          <cell r="F80" t="str">
            <v>III.Surinkimas</v>
          </cell>
          <cell r="I80">
            <v>2878.7</v>
          </cell>
          <cell r="M80">
            <v>2878.7</v>
          </cell>
          <cell r="AH80">
            <v>647.82039473684199</v>
          </cell>
          <cell r="AI80" t="str">
            <v/>
          </cell>
          <cell r="AJ80" t="str">
            <v>GVTNT</v>
          </cell>
        </row>
        <row r="81">
          <cell r="E81" t="str">
            <v>II.5.2.kitos transporto priemonės</v>
          </cell>
          <cell r="F81" t="str">
            <v>III.Surinkimas</v>
          </cell>
          <cell r="I81">
            <v>1877.42</v>
          </cell>
          <cell r="M81">
            <v>1877.42</v>
          </cell>
          <cell r="AH81">
            <v>0</v>
          </cell>
          <cell r="AI81" t="str">
            <v>Nusidėvėjęs</v>
          </cell>
          <cell r="AJ81" t="str">
            <v>GVTNT</v>
          </cell>
        </row>
        <row r="82">
          <cell r="E82" t="str">
            <v>II.2.3.vamzdynai</v>
          </cell>
          <cell r="F82" t="str">
            <v>II.Pristatymas</v>
          </cell>
          <cell r="I82">
            <v>4289.34</v>
          </cell>
          <cell r="M82">
            <v>4289.34</v>
          </cell>
          <cell r="AH82">
            <v>1093.6929761904762</v>
          </cell>
          <cell r="AI82" t="str">
            <v/>
          </cell>
          <cell r="AJ82" t="str">
            <v>GVTNT</v>
          </cell>
        </row>
        <row r="83">
          <cell r="E83" t="str">
            <v>II.3.1.vandens siurbliai, nuotekų ir dumblo siurbliai virš 5 kW, kita įranga</v>
          </cell>
          <cell r="F83" t="str">
            <v>Netiesioginės sąnaudos</v>
          </cell>
          <cell r="I83">
            <v>558.58000000000004</v>
          </cell>
          <cell r="M83">
            <v>558.58000000000004</v>
          </cell>
          <cell r="AH83">
            <v>0</v>
          </cell>
          <cell r="AI83" t="str">
            <v>Nusidėvėjęs</v>
          </cell>
          <cell r="AJ83" t="str">
            <v>GVTNT</v>
          </cell>
        </row>
        <row r="84">
          <cell r="E84" t="str">
            <v>II.2.3.vamzdynai</v>
          </cell>
          <cell r="F84" t="str">
            <v>II.Pristatymas</v>
          </cell>
          <cell r="I84">
            <v>215.31</v>
          </cell>
          <cell r="M84">
            <v>215.31</v>
          </cell>
          <cell r="AH84">
            <v>64.491666666666674</v>
          </cell>
          <cell r="AI84" t="str">
            <v/>
          </cell>
          <cell r="AJ84" t="str">
            <v>GVTNT</v>
          </cell>
        </row>
        <row r="85">
          <cell r="E85" t="str">
            <v>II.2.3.vamzdynai</v>
          </cell>
          <cell r="F85" t="str">
            <v>II.Pristatymas</v>
          </cell>
          <cell r="I85">
            <v>554.49</v>
          </cell>
          <cell r="M85">
            <v>554.49</v>
          </cell>
          <cell r="AH85">
            <v>156.17592276422761</v>
          </cell>
          <cell r="AI85" t="str">
            <v/>
          </cell>
          <cell r="AJ85" t="str">
            <v>GVTNT</v>
          </cell>
        </row>
        <row r="86">
          <cell r="E86" t="str">
            <v>II.2.3.vamzdynai</v>
          </cell>
          <cell r="F86" t="str">
            <v>II.Pristatymas</v>
          </cell>
          <cell r="I86">
            <v>361.74</v>
          </cell>
          <cell r="M86">
            <v>361.74</v>
          </cell>
          <cell r="AH86">
            <v>102.02035365853658</v>
          </cell>
          <cell r="AI86" t="str">
            <v/>
          </cell>
          <cell r="AJ86" t="str">
            <v>GVTNT</v>
          </cell>
        </row>
        <row r="87">
          <cell r="E87" t="str">
            <v>II.2.3.vamzdynai</v>
          </cell>
          <cell r="F87" t="str">
            <v>II.Pristatymas</v>
          </cell>
          <cell r="I87">
            <v>422.47</v>
          </cell>
          <cell r="M87">
            <v>422.47</v>
          </cell>
          <cell r="AH87">
            <v>118.97943495934965</v>
          </cell>
          <cell r="AI87" t="str">
            <v/>
          </cell>
          <cell r="AJ87" t="str">
            <v>GVTNT</v>
          </cell>
        </row>
        <row r="88">
          <cell r="E88" t="str">
            <v>II.2.3.vamzdynai</v>
          </cell>
          <cell r="F88" t="str">
            <v>II.Pristatymas</v>
          </cell>
          <cell r="I88">
            <v>1320.2</v>
          </cell>
          <cell r="M88">
            <v>1320.2</v>
          </cell>
          <cell r="AH88">
            <v>371.96487804878063</v>
          </cell>
          <cell r="AI88" t="str">
            <v/>
          </cell>
          <cell r="AJ88" t="str">
            <v>GVTNT</v>
          </cell>
        </row>
        <row r="89">
          <cell r="E89" t="str">
            <v>II.2.3.vamzdynai</v>
          </cell>
          <cell r="F89" t="str">
            <v>III.Surinkimas</v>
          </cell>
          <cell r="I89">
            <v>7261.12</v>
          </cell>
          <cell r="M89">
            <v>7261.12</v>
          </cell>
          <cell r="AH89">
            <v>2045.2805934959342</v>
          </cell>
          <cell r="AI89" t="str">
            <v/>
          </cell>
          <cell r="AJ89" t="str">
            <v>GVTNT</v>
          </cell>
        </row>
        <row r="90">
          <cell r="E90" t="str">
            <v>II.2.3.vamzdynai</v>
          </cell>
          <cell r="F90" t="str">
            <v>III.Surinkimas</v>
          </cell>
          <cell r="I90">
            <v>1689.86</v>
          </cell>
          <cell r="M90">
            <v>1689.86</v>
          </cell>
          <cell r="AH90">
            <v>475.90125203252023</v>
          </cell>
          <cell r="AI90" t="str">
            <v/>
          </cell>
          <cell r="AJ90" t="str">
            <v>GVTNT</v>
          </cell>
        </row>
        <row r="91">
          <cell r="E91" t="str">
            <v>II.2.3.vamzdynai</v>
          </cell>
          <cell r="F91" t="str">
            <v>II.Pristatymas</v>
          </cell>
          <cell r="I91">
            <v>1134.05</v>
          </cell>
          <cell r="M91">
            <v>1134.05</v>
          </cell>
          <cell r="AH91">
            <v>319.45121951219505</v>
          </cell>
          <cell r="AI91" t="str">
            <v/>
          </cell>
          <cell r="AJ91" t="str">
            <v>GVTNT</v>
          </cell>
        </row>
        <row r="92">
          <cell r="E92" t="str">
            <v>II.2.3.vamzdynai</v>
          </cell>
          <cell r="F92" t="str">
            <v>II.Pristatymas</v>
          </cell>
          <cell r="I92">
            <v>445.57</v>
          </cell>
          <cell r="M92">
            <v>445.57</v>
          </cell>
          <cell r="AH92">
            <v>126.28276699029124</v>
          </cell>
          <cell r="AI92" t="str">
            <v/>
          </cell>
          <cell r="AJ92" t="str">
            <v>GVTNT</v>
          </cell>
        </row>
        <row r="93">
          <cell r="E93" t="str">
            <v>II.2.3.vamzdynai</v>
          </cell>
          <cell r="F93" t="str">
            <v>II.Pristatymas</v>
          </cell>
          <cell r="I93">
            <v>884.54</v>
          </cell>
          <cell r="M93">
            <v>884.54</v>
          </cell>
          <cell r="AH93">
            <v>274.22851351351346</v>
          </cell>
          <cell r="AI93" t="str">
            <v/>
          </cell>
          <cell r="AJ93" t="str">
            <v>GVTNT</v>
          </cell>
        </row>
        <row r="94">
          <cell r="E94" t="str">
            <v>II.2.3.vamzdynai</v>
          </cell>
          <cell r="F94" t="str">
            <v>III.Surinkimas</v>
          </cell>
          <cell r="I94">
            <v>2574.4</v>
          </cell>
          <cell r="M94">
            <v>2574.4</v>
          </cell>
          <cell r="AH94">
            <v>793.72045625942701</v>
          </cell>
          <cell r="AI94" t="str">
            <v/>
          </cell>
          <cell r="AJ94" t="str">
            <v>GVTNT</v>
          </cell>
        </row>
        <row r="95">
          <cell r="E95" t="str">
            <v>II.2.3.vamzdynai</v>
          </cell>
          <cell r="F95" t="str">
            <v>II.Pristatymas</v>
          </cell>
          <cell r="I95">
            <v>1528.8</v>
          </cell>
          <cell r="M95">
            <v>1528.8</v>
          </cell>
          <cell r="AH95">
            <v>476.3706203288491</v>
          </cell>
          <cell r="AI95" t="str">
            <v/>
          </cell>
          <cell r="AJ95" t="str">
            <v>GVTNT</v>
          </cell>
        </row>
        <row r="96">
          <cell r="E96" t="str">
            <v>II.2.3.vamzdynai</v>
          </cell>
          <cell r="F96" t="str">
            <v>III.Surinkimas</v>
          </cell>
          <cell r="I96">
            <v>621.82000000000005</v>
          </cell>
          <cell r="M96">
            <v>621.82000000000005</v>
          </cell>
          <cell r="AH96">
            <v>193.70572496263082</v>
          </cell>
          <cell r="AI96" t="str">
            <v/>
          </cell>
          <cell r="AJ96" t="str">
            <v>GVTNT</v>
          </cell>
        </row>
        <row r="97">
          <cell r="E97" t="str">
            <v>II.2.3.vamzdynai</v>
          </cell>
          <cell r="F97" t="str">
            <v>II.Pristatymas</v>
          </cell>
          <cell r="I97">
            <v>844.93</v>
          </cell>
          <cell r="M97">
            <v>844.93</v>
          </cell>
          <cell r="AH97">
            <v>268.93276798825252</v>
          </cell>
          <cell r="AI97" t="str">
            <v/>
          </cell>
          <cell r="AJ97" t="str">
            <v>GVTNT</v>
          </cell>
        </row>
        <row r="98">
          <cell r="E98" t="str">
            <v>II.2.3.vamzdynai</v>
          </cell>
          <cell r="F98" t="str">
            <v>II.Pristatymas</v>
          </cell>
          <cell r="I98">
            <v>3894.6</v>
          </cell>
          <cell r="M98">
            <v>3894.6</v>
          </cell>
          <cell r="AH98">
            <v>1239.8333076358294</v>
          </cell>
          <cell r="AI98" t="str">
            <v/>
          </cell>
          <cell r="AJ98" t="str">
            <v>GVTNT</v>
          </cell>
        </row>
        <row r="99">
          <cell r="E99" t="str">
            <v>II.2.3.vamzdynai</v>
          </cell>
          <cell r="F99" t="str">
            <v>III.Surinkimas</v>
          </cell>
          <cell r="I99">
            <v>792.12</v>
          </cell>
          <cell r="M99">
            <v>792.12</v>
          </cell>
          <cell r="AH99">
            <v>252.22096916299563</v>
          </cell>
          <cell r="AI99" t="str">
            <v/>
          </cell>
          <cell r="AJ99" t="str">
            <v>GVTNT</v>
          </cell>
        </row>
        <row r="100">
          <cell r="E100" t="str">
            <v>II.2.3.vamzdynai</v>
          </cell>
          <cell r="F100" t="str">
            <v>III.Surinkimas</v>
          </cell>
          <cell r="I100">
            <v>3163.87</v>
          </cell>
          <cell r="M100">
            <v>3163.87</v>
          </cell>
          <cell r="AH100">
            <v>1012.370526315789</v>
          </cell>
          <cell r="AI100" t="str">
            <v/>
          </cell>
          <cell r="AJ100" t="str">
            <v>GVTNT</v>
          </cell>
        </row>
        <row r="101">
          <cell r="E101" t="str">
            <v>II.2.3.vamzdynai</v>
          </cell>
          <cell r="F101" t="str">
            <v>II.Pristatymas</v>
          </cell>
          <cell r="I101">
            <v>657.46</v>
          </cell>
          <cell r="M101">
            <v>657.46</v>
          </cell>
          <cell r="AH101">
            <v>210.36631578947367</v>
          </cell>
          <cell r="AI101" t="str">
            <v/>
          </cell>
          <cell r="AJ101" t="str">
            <v>GVTNT</v>
          </cell>
        </row>
        <row r="102">
          <cell r="E102" t="str">
            <v>II.2.3.vamzdynai</v>
          </cell>
          <cell r="F102" t="str">
            <v>II.Pristatymas</v>
          </cell>
          <cell r="I102">
            <v>1833.76</v>
          </cell>
          <cell r="M102">
            <v>1833.76</v>
          </cell>
          <cell r="AH102">
            <v>586.67789473684206</v>
          </cell>
          <cell r="AI102" t="str">
            <v/>
          </cell>
          <cell r="AJ102" t="str">
            <v>GVTNT</v>
          </cell>
        </row>
        <row r="103">
          <cell r="E103" t="str">
            <v>II.2.3.vamzdynai</v>
          </cell>
          <cell r="F103" t="str">
            <v>III.Surinkimas</v>
          </cell>
          <cell r="I103">
            <v>792.12</v>
          </cell>
          <cell r="M103">
            <v>792.12</v>
          </cell>
          <cell r="AH103">
            <v>253.54105263157896</v>
          </cell>
          <cell r="AI103" t="str">
            <v/>
          </cell>
          <cell r="AJ103" t="str">
            <v>GVTNT</v>
          </cell>
        </row>
        <row r="104">
          <cell r="E104" t="str">
            <v>II.2.3.vamzdynai</v>
          </cell>
          <cell r="F104" t="str">
            <v>II.Pristatymas</v>
          </cell>
          <cell r="I104">
            <v>12761.09</v>
          </cell>
          <cell r="M104">
            <v>12761.09</v>
          </cell>
          <cell r="AH104">
            <v>4083.5957894736857</v>
          </cell>
          <cell r="AI104" t="str">
            <v/>
          </cell>
          <cell r="AJ104" t="str">
            <v>GVTNT</v>
          </cell>
        </row>
        <row r="105">
          <cell r="E105" t="str">
            <v>II.2.3.vamzdynai</v>
          </cell>
          <cell r="F105" t="str">
            <v>II.Pristatymas</v>
          </cell>
          <cell r="I105">
            <v>4759.33</v>
          </cell>
          <cell r="M105">
            <v>4759.33</v>
          </cell>
          <cell r="AH105">
            <v>1546.6939935064934</v>
          </cell>
          <cell r="AI105" t="str">
            <v/>
          </cell>
          <cell r="AJ105" t="str">
            <v>GVTNT</v>
          </cell>
        </row>
        <row r="106">
          <cell r="E106" t="str">
            <v>II.2.3.vamzdynai</v>
          </cell>
          <cell r="F106" t="str">
            <v>III.Surinkimas</v>
          </cell>
          <cell r="I106">
            <v>844.93</v>
          </cell>
          <cell r="M106">
            <v>844.93</v>
          </cell>
          <cell r="AH106">
            <v>273.15762318840575</v>
          </cell>
          <cell r="AI106" t="str">
            <v/>
          </cell>
          <cell r="AJ106" t="str">
            <v>GVTNT</v>
          </cell>
        </row>
        <row r="107">
          <cell r="E107" t="str">
            <v>II.2.3.vamzdynai</v>
          </cell>
          <cell r="F107" t="str">
            <v>II.Pristatymas</v>
          </cell>
          <cell r="I107">
            <v>7174.65</v>
          </cell>
          <cell r="M107">
            <v>7174.65</v>
          </cell>
          <cell r="AH107">
            <v>2319.8815217391293</v>
          </cell>
          <cell r="AI107" t="str">
            <v/>
          </cell>
          <cell r="AJ107" t="str">
            <v>GVTNT</v>
          </cell>
        </row>
        <row r="108">
          <cell r="E108" t="str">
            <v>II.2.3.vamzdynai</v>
          </cell>
          <cell r="F108" t="str">
            <v>II.Pristatymas</v>
          </cell>
          <cell r="I108">
            <v>878.6</v>
          </cell>
          <cell r="M108">
            <v>878.6</v>
          </cell>
          <cell r="AH108">
            <v>284.13268115942026</v>
          </cell>
          <cell r="AI108" t="str">
            <v/>
          </cell>
          <cell r="AJ108" t="str">
            <v>GVTNT</v>
          </cell>
        </row>
        <row r="109">
          <cell r="E109" t="str">
            <v>II.2.3.vamzdynai</v>
          </cell>
          <cell r="F109" t="str">
            <v>III.Surinkimas</v>
          </cell>
          <cell r="I109">
            <v>566.54999999999995</v>
          </cell>
          <cell r="M109">
            <v>566.54999999999995</v>
          </cell>
          <cell r="AH109">
            <v>186.98730769230764</v>
          </cell>
          <cell r="AI109" t="str">
            <v/>
          </cell>
          <cell r="AJ109" t="str">
            <v>GVTNT</v>
          </cell>
        </row>
        <row r="110">
          <cell r="E110" t="str">
            <v>II.2.3.vamzdynai</v>
          </cell>
          <cell r="F110" t="str">
            <v>II.Pristatymas</v>
          </cell>
          <cell r="I110">
            <v>598.29</v>
          </cell>
          <cell r="M110">
            <v>598.29</v>
          </cell>
          <cell r="AH110">
            <v>197.32730769230761</v>
          </cell>
          <cell r="AI110" t="str">
            <v/>
          </cell>
          <cell r="AJ110" t="str">
            <v>GVTNT</v>
          </cell>
        </row>
        <row r="111">
          <cell r="E111" t="str">
            <v>II.2.3.vamzdynai</v>
          </cell>
          <cell r="F111" t="str">
            <v>II.Pristatymas</v>
          </cell>
          <cell r="I111">
            <v>435.67</v>
          </cell>
          <cell r="M111">
            <v>435.67</v>
          </cell>
          <cell r="AH111">
            <v>148.21449999999999</v>
          </cell>
          <cell r="AI111" t="str">
            <v/>
          </cell>
          <cell r="AJ111" t="str">
            <v>GVTNT</v>
          </cell>
        </row>
        <row r="112">
          <cell r="E112" t="str">
            <v>II.2.3.vamzdynai</v>
          </cell>
          <cell r="F112" t="str">
            <v>III.Surinkimas</v>
          </cell>
          <cell r="I112">
            <v>264.04000000000002</v>
          </cell>
          <cell r="M112">
            <v>264.04000000000002</v>
          </cell>
          <cell r="AH112">
            <v>88.473924050632917</v>
          </cell>
          <cell r="AI112" t="str">
            <v/>
          </cell>
          <cell r="AJ112" t="str">
            <v>GVTNT</v>
          </cell>
        </row>
        <row r="113">
          <cell r="E113" t="str">
            <v>II.2.4.Kiti įrenginiai</v>
          </cell>
          <cell r="F113" t="str">
            <v>II.Pristatymas</v>
          </cell>
          <cell r="I113">
            <v>22509.48</v>
          </cell>
          <cell r="M113">
            <v>22509.48</v>
          </cell>
          <cell r="AH113">
            <v>3601.5119999999988</v>
          </cell>
          <cell r="AI113" t="str">
            <v/>
          </cell>
          <cell r="AJ113" t="str">
            <v>GVTNT</v>
          </cell>
        </row>
        <row r="114">
          <cell r="E114" t="str">
            <v>II.2.3.vamzdynai</v>
          </cell>
          <cell r="F114" t="str">
            <v>II.Pristatymas</v>
          </cell>
          <cell r="I114">
            <v>158.43</v>
          </cell>
          <cell r="M114">
            <v>158.43</v>
          </cell>
          <cell r="AH114">
            <v>53.830500000000001</v>
          </cell>
          <cell r="AI114" t="str">
            <v/>
          </cell>
          <cell r="AJ114" t="str">
            <v>GVTNT</v>
          </cell>
        </row>
        <row r="115">
          <cell r="E115" t="str">
            <v>II.2.3.vamzdynai</v>
          </cell>
          <cell r="F115" t="str">
            <v>III.Surinkimas</v>
          </cell>
          <cell r="I115">
            <v>1424.5</v>
          </cell>
          <cell r="M115">
            <v>1424.5</v>
          </cell>
          <cell r="AH115">
            <v>486.70416666666665</v>
          </cell>
          <cell r="AI115" t="str">
            <v/>
          </cell>
          <cell r="AJ115" t="str">
            <v>GVTNT</v>
          </cell>
        </row>
        <row r="116">
          <cell r="E116" t="str">
            <v>II.2.3.vamzdynai</v>
          </cell>
          <cell r="F116" t="str">
            <v>II.Pristatymas</v>
          </cell>
          <cell r="I116">
            <v>811.93</v>
          </cell>
          <cell r="M116">
            <v>811.93</v>
          </cell>
          <cell r="AH116">
            <v>277.37378976486855</v>
          </cell>
          <cell r="AI116" t="str">
            <v/>
          </cell>
          <cell r="AJ116" t="str">
            <v>GVTNT</v>
          </cell>
        </row>
        <row r="117">
          <cell r="E117" t="str">
            <v>II.2.3.vamzdynai</v>
          </cell>
          <cell r="F117" t="str">
            <v>II.Pristatymas</v>
          </cell>
          <cell r="I117">
            <v>1100.3900000000001</v>
          </cell>
          <cell r="M117">
            <v>1100.3900000000001</v>
          </cell>
          <cell r="AH117">
            <v>379.57879629629633</v>
          </cell>
          <cell r="AI117" t="str">
            <v/>
          </cell>
          <cell r="AJ117" t="str">
            <v>GVTNT</v>
          </cell>
        </row>
        <row r="118">
          <cell r="E118" t="str">
            <v>II.2.3.vamzdynai</v>
          </cell>
          <cell r="F118" t="str">
            <v>II.Pristatymas</v>
          </cell>
          <cell r="I118">
            <v>429.07</v>
          </cell>
          <cell r="M118">
            <v>429.07</v>
          </cell>
          <cell r="AH118">
            <v>148.06462962962962</v>
          </cell>
          <cell r="AI118" t="str">
            <v/>
          </cell>
          <cell r="AJ118" t="str">
            <v>GVTNT</v>
          </cell>
        </row>
        <row r="119">
          <cell r="E119" t="str">
            <v>II.2.3.vamzdynai</v>
          </cell>
          <cell r="F119" t="str">
            <v>III.Surinkimas</v>
          </cell>
          <cell r="I119">
            <v>6846.58</v>
          </cell>
          <cell r="M119">
            <v>6846.58</v>
          </cell>
          <cell r="AH119">
            <v>2213.7691449275353</v>
          </cell>
          <cell r="AI119" t="str">
            <v/>
          </cell>
          <cell r="AJ119" t="str">
            <v>GVTNT</v>
          </cell>
        </row>
        <row r="120">
          <cell r="E120" t="str">
            <v>II.2.3.vamzdynai</v>
          </cell>
          <cell r="F120" t="str">
            <v>III.Surinkimas</v>
          </cell>
          <cell r="I120">
            <v>858.13</v>
          </cell>
          <cell r="M120">
            <v>858.13</v>
          </cell>
          <cell r="AH120">
            <v>293.26058091286302</v>
          </cell>
          <cell r="AI120" t="str">
            <v/>
          </cell>
          <cell r="AJ120" t="str">
            <v>GVTNT</v>
          </cell>
        </row>
        <row r="121">
          <cell r="E121" t="str">
            <v>II.2.3.vamzdynai</v>
          </cell>
          <cell r="F121" t="str">
            <v>II.Pristatymas</v>
          </cell>
          <cell r="I121">
            <v>1056.1600000000001</v>
          </cell>
          <cell r="M121">
            <v>1056.1600000000001</v>
          </cell>
          <cell r="AH121">
            <v>360.93609958506227</v>
          </cell>
          <cell r="AI121" t="str">
            <v/>
          </cell>
          <cell r="AJ121" t="str">
            <v>GVTNT</v>
          </cell>
        </row>
        <row r="122">
          <cell r="E122" t="str">
            <v>II.2.3.vamzdynai</v>
          </cell>
          <cell r="F122" t="str">
            <v>III.Surinkimas</v>
          </cell>
          <cell r="I122">
            <v>1210.6300000000001</v>
          </cell>
          <cell r="M122">
            <v>1210.6300000000001</v>
          </cell>
          <cell r="AH122">
            <v>413.69808091286325</v>
          </cell>
          <cell r="AI122" t="str">
            <v/>
          </cell>
          <cell r="AJ122" t="str">
            <v>GVTNT</v>
          </cell>
        </row>
        <row r="123">
          <cell r="E123" t="str">
            <v>II.2.3.vamzdynai</v>
          </cell>
          <cell r="F123" t="str">
            <v>II.Pristatymas</v>
          </cell>
          <cell r="I123">
            <v>826.45</v>
          </cell>
          <cell r="M123">
            <v>826.45</v>
          </cell>
          <cell r="AH123">
            <v>265.81536026200888</v>
          </cell>
          <cell r="AI123" t="str">
            <v/>
          </cell>
          <cell r="AJ123" t="str">
            <v>GVTNT</v>
          </cell>
        </row>
        <row r="124">
          <cell r="E124" t="str">
            <v>II.2.3.vamzdynai</v>
          </cell>
          <cell r="F124" t="str">
            <v>III.Surinkimas</v>
          </cell>
          <cell r="I124">
            <v>3382.36</v>
          </cell>
          <cell r="M124">
            <v>3382.36</v>
          </cell>
          <cell r="AH124">
            <v>1161.2058264462812</v>
          </cell>
          <cell r="AI124" t="str">
            <v/>
          </cell>
          <cell r="AJ124" t="str">
            <v>GVTNT</v>
          </cell>
        </row>
        <row r="125">
          <cell r="E125" t="str">
            <v>II.2.3.vamzdynai</v>
          </cell>
          <cell r="F125" t="str">
            <v>II.Pristatymas</v>
          </cell>
          <cell r="I125">
            <v>3190.27</v>
          </cell>
          <cell r="M125">
            <v>3190.27</v>
          </cell>
          <cell r="AH125">
            <v>1143.0654880478087</v>
          </cell>
          <cell r="AI125" t="str">
            <v/>
          </cell>
          <cell r="AJ125" t="str">
            <v>GVTNT</v>
          </cell>
        </row>
        <row r="126">
          <cell r="E126" t="str">
            <v>II.2.3.vamzdynai</v>
          </cell>
          <cell r="F126" t="str">
            <v>II.Pristatymas</v>
          </cell>
          <cell r="I126">
            <v>475.27</v>
          </cell>
          <cell r="M126">
            <v>475.27</v>
          </cell>
          <cell r="AH126">
            <v>162.26685684647299</v>
          </cell>
          <cell r="AI126" t="str">
            <v/>
          </cell>
          <cell r="AJ126" t="str">
            <v>GVTNT</v>
          </cell>
        </row>
        <row r="127">
          <cell r="E127" t="str">
            <v>II.2.3.vamzdynai</v>
          </cell>
          <cell r="F127" t="str">
            <v>III.Surinkimas</v>
          </cell>
          <cell r="I127">
            <v>739.31</v>
          </cell>
          <cell r="M127">
            <v>739.31</v>
          </cell>
          <cell r="AH127">
            <v>252.50088174273856</v>
          </cell>
          <cell r="AI127" t="str">
            <v/>
          </cell>
          <cell r="AJ127" t="str">
            <v>GVTNT</v>
          </cell>
        </row>
        <row r="128">
          <cell r="E128" t="str">
            <v>II.2.3.vamzdynai</v>
          </cell>
          <cell r="F128" t="str">
            <v>II.Pristatymas</v>
          </cell>
          <cell r="I128">
            <v>124.76</v>
          </cell>
          <cell r="M128">
            <v>124.76</v>
          </cell>
          <cell r="AH128">
            <v>43.545121951219528</v>
          </cell>
          <cell r="AI128" t="str">
            <v/>
          </cell>
          <cell r="AJ128" t="str">
            <v>GVTNT</v>
          </cell>
        </row>
        <row r="129">
          <cell r="E129" t="str">
            <v>II.2.3.vamzdynai</v>
          </cell>
          <cell r="F129" t="str">
            <v>II.Pristatymas</v>
          </cell>
          <cell r="I129">
            <v>102.32</v>
          </cell>
          <cell r="M129">
            <v>102.32</v>
          </cell>
          <cell r="AH129">
            <v>35.550615646258507</v>
          </cell>
          <cell r="AI129" t="str">
            <v/>
          </cell>
          <cell r="AJ129" t="str">
            <v>GVTNT</v>
          </cell>
        </row>
        <row r="130">
          <cell r="E130" t="str">
            <v>II.2.3.vamzdynai</v>
          </cell>
          <cell r="F130" t="str">
            <v>III.Surinkimas</v>
          </cell>
          <cell r="I130">
            <v>2138.73</v>
          </cell>
          <cell r="M130">
            <v>2138.73</v>
          </cell>
          <cell r="AH130">
            <v>745.10703741496604</v>
          </cell>
          <cell r="AI130" t="str">
            <v/>
          </cell>
          <cell r="AJ130" t="str">
            <v>GVTNT</v>
          </cell>
        </row>
        <row r="131">
          <cell r="E131" t="str">
            <v>II.2.3.vamzdynai</v>
          </cell>
          <cell r="F131" t="str">
            <v>III.Surinkimas</v>
          </cell>
          <cell r="I131">
            <v>2630.51</v>
          </cell>
          <cell r="M131">
            <v>2630.51</v>
          </cell>
          <cell r="AH131">
            <v>938.22022666666703</v>
          </cell>
          <cell r="AI131" t="str">
            <v/>
          </cell>
          <cell r="AJ131" t="str">
            <v>GVTNT</v>
          </cell>
        </row>
        <row r="132">
          <cell r="E132" t="str">
            <v>II.2.3.vamzdynai</v>
          </cell>
          <cell r="F132" t="str">
            <v>III.Surinkimas</v>
          </cell>
          <cell r="I132">
            <v>1424.5</v>
          </cell>
          <cell r="M132">
            <v>1424.5</v>
          </cell>
          <cell r="AH132">
            <v>510.44583333333333</v>
          </cell>
          <cell r="AI132" t="str">
            <v/>
          </cell>
          <cell r="AJ132" t="str">
            <v>GVTNT</v>
          </cell>
        </row>
        <row r="133">
          <cell r="E133" t="str">
            <v>II.2.3.vamzdynai</v>
          </cell>
          <cell r="F133" t="str">
            <v>II.Pristatymas</v>
          </cell>
          <cell r="I133">
            <v>409.26</v>
          </cell>
          <cell r="M133">
            <v>409.26</v>
          </cell>
          <cell r="AH133">
            <v>142.4377653061224</v>
          </cell>
          <cell r="AI133" t="str">
            <v/>
          </cell>
          <cell r="AJ133" t="str">
            <v>GVTNT</v>
          </cell>
        </row>
        <row r="134">
          <cell r="E134" t="str">
            <v>II.2.3.vamzdynai</v>
          </cell>
          <cell r="F134" t="str">
            <v>III.Surinkimas</v>
          </cell>
          <cell r="I134">
            <v>2004.07</v>
          </cell>
          <cell r="M134">
            <v>2004.07</v>
          </cell>
          <cell r="AH134">
            <v>731.5201176470589</v>
          </cell>
          <cell r="AI134" t="str">
            <v/>
          </cell>
          <cell r="AJ134" t="str">
            <v>GVTNT</v>
          </cell>
        </row>
        <row r="135">
          <cell r="E135" t="str">
            <v>II.2.3.vamzdynai</v>
          </cell>
          <cell r="F135" t="str">
            <v>II.Pristatymas</v>
          </cell>
          <cell r="I135">
            <v>781.56</v>
          </cell>
          <cell r="M135">
            <v>781.56</v>
          </cell>
          <cell r="AH135">
            <v>286.60156249999994</v>
          </cell>
          <cell r="AI135" t="str">
            <v/>
          </cell>
          <cell r="AJ135" t="str">
            <v>GVTNT</v>
          </cell>
        </row>
        <row r="136">
          <cell r="E136" t="str">
            <v>II.2.3.vamzdynai</v>
          </cell>
          <cell r="F136" t="str">
            <v>II.Pristatymas</v>
          </cell>
          <cell r="I136">
            <v>13763.79</v>
          </cell>
          <cell r="M136">
            <v>13763.79</v>
          </cell>
          <cell r="AH136">
            <v>5046.6195312500004</v>
          </cell>
          <cell r="AI136" t="str">
            <v/>
          </cell>
          <cell r="AJ136" t="str">
            <v>GVTNT</v>
          </cell>
        </row>
        <row r="137">
          <cell r="E137" t="str">
            <v>II.2.3.vamzdynai</v>
          </cell>
          <cell r="F137" t="str">
            <v>III.Surinkimas</v>
          </cell>
          <cell r="I137">
            <v>373.62</v>
          </cell>
          <cell r="M137">
            <v>373.62</v>
          </cell>
          <cell r="AH137">
            <v>137.05312499999999</v>
          </cell>
          <cell r="AI137" t="str">
            <v/>
          </cell>
          <cell r="AJ137" t="str">
            <v>GVTNT</v>
          </cell>
        </row>
        <row r="138">
          <cell r="E138" t="str">
            <v>II.2.3.vamzdynai</v>
          </cell>
          <cell r="F138" t="str">
            <v>II.Pristatymas</v>
          </cell>
          <cell r="I138">
            <v>662.74</v>
          </cell>
          <cell r="M138">
            <v>662.74</v>
          </cell>
          <cell r="AH138">
            <v>243.1229166666667</v>
          </cell>
          <cell r="AI138" t="str">
            <v/>
          </cell>
          <cell r="AJ138" t="str">
            <v>GVTNT</v>
          </cell>
        </row>
        <row r="139">
          <cell r="E139" t="str">
            <v>II.2.3.vamzdynai</v>
          </cell>
          <cell r="F139" t="str">
            <v>III.Surinkimas</v>
          </cell>
          <cell r="I139">
            <v>5305.24</v>
          </cell>
          <cell r="M139">
            <v>5305.24</v>
          </cell>
          <cell r="AH139">
            <v>1945.3729166666667</v>
          </cell>
          <cell r="AI139" t="str">
            <v/>
          </cell>
          <cell r="AJ139" t="str">
            <v>GVTNT</v>
          </cell>
        </row>
        <row r="140">
          <cell r="E140" t="str">
            <v>II.2.3.vamzdynai</v>
          </cell>
          <cell r="F140" t="str">
            <v>II.Pristatymas</v>
          </cell>
          <cell r="I140">
            <v>334.67</v>
          </cell>
          <cell r="M140">
            <v>334.67</v>
          </cell>
          <cell r="AH140">
            <v>123.35368677042803</v>
          </cell>
          <cell r="AI140" t="str">
            <v/>
          </cell>
          <cell r="AJ140" t="str">
            <v>GVTNT</v>
          </cell>
        </row>
        <row r="141">
          <cell r="E141" t="str">
            <v>II.2.3.vamzdynai</v>
          </cell>
          <cell r="F141" t="str">
            <v>II.Pristatymas</v>
          </cell>
          <cell r="I141">
            <v>19129.759999999998</v>
          </cell>
          <cell r="M141">
            <v>19129.759999999998</v>
          </cell>
          <cell r="AH141">
            <v>7014.1270833333328</v>
          </cell>
          <cell r="AI141" t="str">
            <v/>
          </cell>
          <cell r="AJ141" t="str">
            <v>GVTNT</v>
          </cell>
        </row>
        <row r="142">
          <cell r="E142" t="str">
            <v>II.2.4.Kiti įrenginiai</v>
          </cell>
          <cell r="F142" t="str">
            <v>II.Ruošimas</v>
          </cell>
          <cell r="I142">
            <v>420.18</v>
          </cell>
          <cell r="M142">
            <v>420.18</v>
          </cell>
          <cell r="AH142">
            <v>0</v>
          </cell>
          <cell r="AI142" t="str">
            <v>Nusidėvėjęs</v>
          </cell>
          <cell r="AJ142" t="str">
            <v>GVTNT</v>
          </cell>
        </row>
        <row r="143">
          <cell r="E143" t="str">
            <v>II.2.4.Kiti įrenginiai</v>
          </cell>
          <cell r="F143" t="str">
            <v>II.Ruošimas</v>
          </cell>
          <cell r="I143">
            <v>420.18</v>
          </cell>
          <cell r="M143">
            <v>420.18</v>
          </cell>
          <cell r="AH143">
            <v>0</v>
          </cell>
          <cell r="AI143" t="str">
            <v>Nusidėvėjęs</v>
          </cell>
          <cell r="AJ143" t="str">
            <v>GVTNT</v>
          </cell>
        </row>
        <row r="144">
          <cell r="E144" t="str">
            <v>II.2.4.Kiti įrenginiai</v>
          </cell>
          <cell r="F144" t="str">
            <v>II.Ruošimas</v>
          </cell>
          <cell r="I144">
            <v>420.18</v>
          </cell>
          <cell r="M144">
            <v>420.18</v>
          </cell>
          <cell r="AH144">
            <v>0</v>
          </cell>
          <cell r="AI144" t="str">
            <v>Nusidėvėjęs</v>
          </cell>
          <cell r="AJ144" t="str">
            <v>GVTNT</v>
          </cell>
        </row>
        <row r="145">
          <cell r="E145" t="str">
            <v>II.2.4.Kiti įrenginiai</v>
          </cell>
          <cell r="F145" t="str">
            <v>II.Pristatymas</v>
          </cell>
          <cell r="I145">
            <v>52.81</v>
          </cell>
          <cell r="M145">
            <v>52.81</v>
          </cell>
          <cell r="AH145">
            <v>0</v>
          </cell>
          <cell r="AI145" t="str">
            <v>Nusidėvėjęs</v>
          </cell>
          <cell r="AJ145" t="str">
            <v>GVTNT</v>
          </cell>
        </row>
        <row r="146">
          <cell r="E146" t="str">
            <v>II.2.4.Kiti įrenginiai</v>
          </cell>
          <cell r="F146" t="str">
            <v>II.Pristatymas</v>
          </cell>
          <cell r="I146">
            <v>15970.81</v>
          </cell>
          <cell r="M146">
            <v>15970.81</v>
          </cell>
          <cell r="AH146">
            <v>5893.9717059336817</v>
          </cell>
          <cell r="AI146" t="str">
            <v/>
          </cell>
          <cell r="AJ146" t="str">
            <v>GVTNT</v>
          </cell>
        </row>
        <row r="147">
          <cell r="E147" t="str">
            <v>II.2.3.vamzdynai</v>
          </cell>
          <cell r="F147" t="str">
            <v>III.Surinkimas</v>
          </cell>
          <cell r="I147">
            <v>2571.1</v>
          </cell>
          <cell r="M147">
            <v>2571.1</v>
          </cell>
          <cell r="AH147">
            <v>4.2877027027025179</v>
          </cell>
          <cell r="AI147" t="str">
            <v/>
          </cell>
          <cell r="AJ147" t="str">
            <v>GVTNT</v>
          </cell>
        </row>
        <row r="148">
          <cell r="E148" t="str">
            <v>II.2.3.vamzdynai</v>
          </cell>
          <cell r="F148" t="str">
            <v>III.Surinkimas</v>
          </cell>
          <cell r="I148">
            <v>123088.51</v>
          </cell>
          <cell r="M148">
            <v>123088.51</v>
          </cell>
          <cell r="AH148">
            <v>66467.798999999985</v>
          </cell>
          <cell r="AI148" t="str">
            <v/>
          </cell>
          <cell r="AJ148" t="str">
            <v>GVTNT</v>
          </cell>
        </row>
        <row r="149">
          <cell r="E149" t="str">
            <v>II.2.3.vamzdynai</v>
          </cell>
          <cell r="F149" t="str">
            <v>II.Pristatymas</v>
          </cell>
          <cell r="I149">
            <v>168.98</v>
          </cell>
          <cell r="M149">
            <v>168.98</v>
          </cell>
          <cell r="AH149">
            <v>65.611009913258968</v>
          </cell>
          <cell r="AI149" t="str">
            <v/>
          </cell>
          <cell r="AJ149" t="str">
            <v>GVTNT</v>
          </cell>
        </row>
        <row r="150">
          <cell r="E150" t="str">
            <v>II.2.3.vamzdynai</v>
          </cell>
          <cell r="F150" t="str">
            <v>II.Pristatymas</v>
          </cell>
          <cell r="I150">
            <v>93.61</v>
          </cell>
          <cell r="M150">
            <v>93.61</v>
          </cell>
          <cell r="AH150">
            <v>36.87210784313725</v>
          </cell>
          <cell r="AI150" t="str">
            <v/>
          </cell>
          <cell r="AJ150" t="str">
            <v>GVTNT</v>
          </cell>
        </row>
        <row r="151">
          <cell r="E151" t="str">
            <v>II.2.3.vamzdynai</v>
          </cell>
          <cell r="F151" t="str">
            <v>II.Pristatymas</v>
          </cell>
          <cell r="I151">
            <v>30.07</v>
          </cell>
          <cell r="M151">
            <v>30.07</v>
          </cell>
          <cell r="AH151">
            <v>11.860735294117649</v>
          </cell>
          <cell r="AI151" t="str">
            <v/>
          </cell>
          <cell r="AJ151" t="str">
            <v>GVTNT</v>
          </cell>
        </row>
        <row r="152">
          <cell r="E152" t="str">
            <v>II.2.3.vamzdynai</v>
          </cell>
          <cell r="F152" t="str">
            <v>II.Pristatymas</v>
          </cell>
          <cell r="I152">
            <v>28.08</v>
          </cell>
          <cell r="M152">
            <v>28.08</v>
          </cell>
          <cell r="AH152">
            <v>11.082745098039215</v>
          </cell>
          <cell r="AI152" t="str">
            <v/>
          </cell>
          <cell r="AJ152" t="str">
            <v>GVTNT</v>
          </cell>
        </row>
        <row r="153">
          <cell r="E153" t="str">
            <v>II.2.3.vamzdynai</v>
          </cell>
          <cell r="F153" t="str">
            <v>II.Pristatymas</v>
          </cell>
          <cell r="I153">
            <v>423.07</v>
          </cell>
          <cell r="M153">
            <v>423.07</v>
          </cell>
          <cell r="AH153">
            <v>166.44073529411764</v>
          </cell>
          <cell r="AI153" t="str">
            <v/>
          </cell>
          <cell r="AJ153" t="str">
            <v>GVTNT</v>
          </cell>
        </row>
        <row r="154">
          <cell r="E154" t="str">
            <v>II.2.3.vamzdynai</v>
          </cell>
          <cell r="F154" t="str">
            <v>II.Pristatymas</v>
          </cell>
          <cell r="I154">
            <v>564.09</v>
          </cell>
          <cell r="M154">
            <v>564.09</v>
          </cell>
          <cell r="AH154">
            <v>227.55834532374104</v>
          </cell>
          <cell r="AI154" t="str">
            <v/>
          </cell>
          <cell r="AJ154" t="str">
            <v>GVTNT</v>
          </cell>
        </row>
        <row r="155">
          <cell r="E155" t="str">
            <v>II.2.3.vamzdynai</v>
          </cell>
          <cell r="F155" t="str">
            <v>III.Surinkimas</v>
          </cell>
          <cell r="I155">
            <v>52.81</v>
          </cell>
          <cell r="M155">
            <v>52.81</v>
          </cell>
          <cell r="AH155">
            <v>21.211270983213431</v>
          </cell>
          <cell r="AI155" t="str">
            <v/>
          </cell>
          <cell r="AJ155" t="str">
            <v>GVTNT</v>
          </cell>
        </row>
        <row r="156">
          <cell r="E156" t="str">
            <v>II.2.3.vamzdynai</v>
          </cell>
          <cell r="F156" t="str">
            <v>II.Pristatymas</v>
          </cell>
          <cell r="I156">
            <v>756.12</v>
          </cell>
          <cell r="M156">
            <v>756.12</v>
          </cell>
          <cell r="AH156">
            <v>305.02446043165475</v>
          </cell>
          <cell r="AI156" t="str">
            <v/>
          </cell>
          <cell r="AJ156" t="str">
            <v>GVTNT</v>
          </cell>
        </row>
        <row r="157">
          <cell r="E157" t="str">
            <v>II.2.3.vamzdynai</v>
          </cell>
          <cell r="F157" t="str">
            <v>II.Pristatymas</v>
          </cell>
          <cell r="I157">
            <v>105.62</v>
          </cell>
          <cell r="M157">
            <v>105.62</v>
          </cell>
          <cell r="AH157">
            <v>44.415000000000006</v>
          </cell>
          <cell r="AI157" t="str">
            <v/>
          </cell>
          <cell r="AJ157" t="str">
            <v>GVTNT</v>
          </cell>
        </row>
        <row r="158">
          <cell r="E158" t="str">
            <v>II.2.3.vamzdynai</v>
          </cell>
          <cell r="F158" t="str">
            <v>II.Pristatymas</v>
          </cell>
          <cell r="I158">
            <v>99.02</v>
          </cell>
          <cell r="M158">
            <v>99.02</v>
          </cell>
          <cell r="AH158">
            <v>40.112419354838707</v>
          </cell>
          <cell r="AI158" t="str">
            <v/>
          </cell>
          <cell r="AJ158" t="str">
            <v>GVTNT</v>
          </cell>
        </row>
        <row r="159">
          <cell r="E159" t="str">
            <v>II.2.3.vamzdynai</v>
          </cell>
          <cell r="F159" t="str">
            <v>II.Pristatymas</v>
          </cell>
          <cell r="I159">
            <v>276.39999999999998</v>
          </cell>
          <cell r="M159">
            <v>276.39999999999998</v>
          </cell>
          <cell r="AH159">
            <v>141.38632896015548</v>
          </cell>
          <cell r="AI159" t="str">
            <v/>
          </cell>
          <cell r="AJ159" t="str">
            <v>GVTNT</v>
          </cell>
        </row>
        <row r="160">
          <cell r="E160" t="str">
            <v>II.2.3.vamzdynai</v>
          </cell>
          <cell r="F160" t="str">
            <v>II.Pristatymas</v>
          </cell>
          <cell r="I160">
            <v>897756.31</v>
          </cell>
          <cell r="M160">
            <v>897756.31</v>
          </cell>
          <cell r="AH160">
            <v>676309.72068306012</v>
          </cell>
          <cell r="AI160" t="str">
            <v/>
          </cell>
          <cell r="AJ160" t="str">
            <v>GVTNT</v>
          </cell>
        </row>
        <row r="161">
          <cell r="E161" t="str">
            <v>II.5.2.kitos transporto priemonės</v>
          </cell>
          <cell r="F161" t="str">
            <v>III.Dumblas</v>
          </cell>
          <cell r="I161">
            <v>2193.4499999999998</v>
          </cell>
          <cell r="M161">
            <v>2193.4499999999998</v>
          </cell>
          <cell r="AH161">
            <v>0</v>
          </cell>
          <cell r="AI161" t="str">
            <v>Nusidėvėjęs</v>
          </cell>
          <cell r="AJ161" t="str">
            <v>GVTNT</v>
          </cell>
        </row>
        <row r="162">
          <cell r="E162" t="str">
            <v>II.2.3.vamzdynai</v>
          </cell>
          <cell r="F162" t="str">
            <v>III.Surinkimas</v>
          </cell>
          <cell r="I162">
            <v>1974563.54</v>
          </cell>
          <cell r="M162">
            <v>1974563.54</v>
          </cell>
          <cell r="AH162">
            <v>1487504.5403825138</v>
          </cell>
          <cell r="AI162" t="str">
            <v/>
          </cell>
          <cell r="AJ162" t="str">
            <v>GVTNT</v>
          </cell>
        </row>
        <row r="163">
          <cell r="E163" t="str">
            <v>II.2.3.vamzdynai</v>
          </cell>
          <cell r="F163" t="str">
            <v>III.Surinkimas</v>
          </cell>
          <cell r="I163">
            <v>1875.44</v>
          </cell>
          <cell r="M163">
            <v>1875.44</v>
          </cell>
          <cell r="AH163">
            <v>1684.7679231884058</v>
          </cell>
          <cell r="AI163" t="str">
            <v/>
          </cell>
          <cell r="AJ163" t="str">
            <v>GVTNT</v>
          </cell>
        </row>
        <row r="164">
          <cell r="E164" t="str">
            <v>II.5.2.kitos transporto priemonės</v>
          </cell>
          <cell r="F164" t="str">
            <v>II.Pristatymas</v>
          </cell>
          <cell r="I164">
            <v>3562.33</v>
          </cell>
          <cell r="M164">
            <v>3562.33</v>
          </cell>
          <cell r="AH164">
            <v>0</v>
          </cell>
          <cell r="AI164" t="str">
            <v>Nusidėvėjęs</v>
          </cell>
          <cell r="AJ164" t="str">
            <v>GVTNT</v>
          </cell>
        </row>
        <row r="165">
          <cell r="E165" t="str">
            <v>II.5.2.kitos transporto priemonės</v>
          </cell>
          <cell r="F165" t="str">
            <v>III.Surinkimas</v>
          </cell>
          <cell r="I165">
            <v>5453.63</v>
          </cell>
          <cell r="M165">
            <v>5453.63</v>
          </cell>
          <cell r="AH165">
            <v>0</v>
          </cell>
          <cell r="AI165" t="str">
            <v>Nusidėvėjęs</v>
          </cell>
          <cell r="AJ165" t="str">
            <v>GVTNT</v>
          </cell>
        </row>
        <row r="166">
          <cell r="E166" t="str">
            <v>II.5.2.kitos transporto priemonės</v>
          </cell>
          <cell r="F166" t="str">
            <v>II.Pristatymas</v>
          </cell>
          <cell r="I166">
            <v>4700.42</v>
          </cell>
          <cell r="M166">
            <v>4700.42</v>
          </cell>
          <cell r="AH166">
            <v>0</v>
          </cell>
          <cell r="AI166" t="str">
            <v>Nusidėvėjęs</v>
          </cell>
          <cell r="AJ166" t="str">
            <v>GVTNT</v>
          </cell>
        </row>
        <row r="167">
          <cell r="E167" t="str">
            <v>II.5.1.lengvieji automobiliai</v>
          </cell>
          <cell r="F167" t="str">
            <v>I.Apskaitos veikla</v>
          </cell>
          <cell r="I167">
            <v>3415.2</v>
          </cell>
          <cell r="M167">
            <v>3415.2</v>
          </cell>
          <cell r="AH167">
            <v>0</v>
          </cell>
          <cell r="AI167" t="str">
            <v>Nusidėvėjęs</v>
          </cell>
          <cell r="AJ167" t="str">
            <v>GVTNT</v>
          </cell>
        </row>
        <row r="168">
          <cell r="E168" t="str">
            <v>II.5.2.kitos transporto priemonės</v>
          </cell>
          <cell r="F168" t="str">
            <v>II.Pristatymas</v>
          </cell>
          <cell r="I168">
            <v>1013.67</v>
          </cell>
          <cell r="M168">
            <v>1013.67</v>
          </cell>
          <cell r="AH168">
            <v>7.7799122807017511</v>
          </cell>
          <cell r="AI168" t="str">
            <v/>
          </cell>
          <cell r="AJ168" t="str">
            <v>GVTNT</v>
          </cell>
        </row>
        <row r="169">
          <cell r="E169" t="str">
            <v>II.5.1.lengvieji automobiliai</v>
          </cell>
          <cell r="F169" t="str">
            <v>Netiesioginės sąnaudos</v>
          </cell>
          <cell r="I169">
            <v>2162.3000000000002</v>
          </cell>
          <cell r="M169">
            <v>2162.3000000000002</v>
          </cell>
          <cell r="AH169">
            <v>0</v>
          </cell>
          <cell r="AI169" t="str">
            <v>Nusidėvėjęs</v>
          </cell>
          <cell r="AJ169" t="str">
            <v>GVTNT</v>
          </cell>
        </row>
        <row r="170">
          <cell r="E170" t="str">
            <v>II.5.1.lengvieji automobiliai</v>
          </cell>
          <cell r="F170" t="str">
            <v>Bendrosios sąnaudos</v>
          </cell>
          <cell r="I170">
            <v>5200</v>
          </cell>
          <cell r="M170">
            <v>5200</v>
          </cell>
          <cell r="AH170">
            <v>876.61564625850406</v>
          </cell>
          <cell r="AI170" t="str">
            <v/>
          </cell>
          <cell r="AJ170" t="str">
            <v>GVTNT</v>
          </cell>
        </row>
        <row r="171">
          <cell r="E171" t="str">
            <v>II.5.2.kitos transporto priemonės</v>
          </cell>
          <cell r="F171" t="str">
            <v>Netiesioginės sąnaudos</v>
          </cell>
          <cell r="I171">
            <v>1600</v>
          </cell>
          <cell r="M171">
            <v>1600</v>
          </cell>
          <cell r="AH171">
            <v>841.17647058823536</v>
          </cell>
          <cell r="AI171" t="str">
            <v/>
          </cell>
          <cell r="AJ171" t="str">
            <v>GVTNT</v>
          </cell>
        </row>
        <row r="172">
          <cell r="E172" t="str">
            <v>II.5.1.lengvieji automobiliai</v>
          </cell>
          <cell r="F172" t="str">
            <v>I.Apskaitos veikla</v>
          </cell>
          <cell r="I172">
            <v>2292.86</v>
          </cell>
          <cell r="M172">
            <v>2292.86</v>
          </cell>
          <cell r="AH172">
            <v>951.27565217391293</v>
          </cell>
          <cell r="AI172" t="str">
            <v/>
          </cell>
          <cell r="AJ172" t="str">
            <v>GVTNT</v>
          </cell>
        </row>
        <row r="173">
          <cell r="E173" t="str">
            <v>II.5.2.kitos transporto priemonės</v>
          </cell>
          <cell r="F173" t="str">
            <v>III.Dumblas</v>
          </cell>
          <cell r="I173">
            <v>477.87</v>
          </cell>
          <cell r="M173">
            <v>477.87</v>
          </cell>
          <cell r="AH173">
            <v>0</v>
          </cell>
          <cell r="AI173" t="str">
            <v>Nusidėvėjęs</v>
          </cell>
          <cell r="AJ173" t="str">
            <v>GVTNT</v>
          </cell>
        </row>
        <row r="174">
          <cell r="E174" t="str">
            <v>II.4.2. įrankiai</v>
          </cell>
          <cell r="F174" t="str">
            <v>Bendrosios sąnaudos</v>
          </cell>
          <cell r="I174">
            <v>2.36</v>
          </cell>
          <cell r="M174">
            <v>2.36</v>
          </cell>
          <cell r="AH174">
            <v>0</v>
          </cell>
          <cell r="AI174" t="str">
            <v>Nusidėvėjęs</v>
          </cell>
          <cell r="AJ174" t="str">
            <v>GVTNT</v>
          </cell>
        </row>
        <row r="175">
          <cell r="E175" t="str">
            <v>II.4.2. įrankiai</v>
          </cell>
          <cell r="F175" t="str">
            <v>Bendrosios sąnaudos</v>
          </cell>
          <cell r="I175">
            <v>7.42</v>
          </cell>
          <cell r="M175">
            <v>7.42</v>
          </cell>
          <cell r="AH175">
            <v>0</v>
          </cell>
          <cell r="AI175" t="str">
            <v>Nusidėvėjęs</v>
          </cell>
          <cell r="AJ175" t="str">
            <v>GVTNT</v>
          </cell>
        </row>
        <row r="176">
          <cell r="E176" t="str">
            <v>II.3.1.vandens siurbliai, nuotekų ir dumblo siurbliai virš 5 kW, kita įranga</v>
          </cell>
          <cell r="F176" t="str">
            <v>Netiesioginės sąnaudos</v>
          </cell>
          <cell r="I176">
            <v>164.79</v>
          </cell>
          <cell r="M176">
            <v>164.79</v>
          </cell>
          <cell r="AH176">
            <v>0</v>
          </cell>
          <cell r="AI176" t="str">
            <v>Nusidėvėjęs</v>
          </cell>
          <cell r="AJ176" t="str">
            <v>GVTNT</v>
          </cell>
        </row>
        <row r="177">
          <cell r="E177" t="str">
            <v>II.3.1.vandens siurbliai, nuotekų ir dumblo siurbliai virš 5 kW, kita įranga</v>
          </cell>
          <cell r="F177" t="str">
            <v>Bendrosios sąnaudos</v>
          </cell>
          <cell r="I177">
            <v>284.45999999999998</v>
          </cell>
          <cell r="M177">
            <v>284.45999999999998</v>
          </cell>
          <cell r="AH177">
            <v>0</v>
          </cell>
          <cell r="AI177" t="str">
            <v>Nusidėvėjęs</v>
          </cell>
          <cell r="AJ177" t="str">
            <v>GVTNT</v>
          </cell>
        </row>
        <row r="178">
          <cell r="E178" t="str">
            <v>II.3.1.vandens siurbliai, nuotekų ir dumblo siurbliai virš 5 kW, kita įranga</v>
          </cell>
          <cell r="F178" t="str">
            <v>Bendrosios sąnaudos</v>
          </cell>
          <cell r="I178">
            <v>283.98</v>
          </cell>
          <cell r="M178">
            <v>283.98</v>
          </cell>
          <cell r="AH178">
            <v>0</v>
          </cell>
          <cell r="AI178" t="str">
            <v>Nusidėvėjęs</v>
          </cell>
          <cell r="AJ178" t="str">
            <v>GVTNT</v>
          </cell>
        </row>
        <row r="179">
          <cell r="E179" t="str">
            <v>II.3.1.vandens siurbliai, nuotekų ir dumblo siurbliai virš 5 kW, kita įranga</v>
          </cell>
          <cell r="F179" t="str">
            <v>Bendrosios sąnaudos</v>
          </cell>
          <cell r="I179">
            <v>209.4</v>
          </cell>
          <cell r="M179">
            <v>209.4</v>
          </cell>
          <cell r="AH179">
            <v>0</v>
          </cell>
          <cell r="AI179" t="str">
            <v>Nusidėvėjęs</v>
          </cell>
          <cell r="AJ179" t="str">
            <v>GVTNT</v>
          </cell>
        </row>
        <row r="180">
          <cell r="E180" t="str">
            <v>II.3.1.vandens siurbliai, nuotekų ir dumblo siurbliai virš 5 kW, kita įranga</v>
          </cell>
          <cell r="F180" t="str">
            <v>Bendrosios sąnaudos</v>
          </cell>
          <cell r="I180">
            <v>220.9</v>
          </cell>
          <cell r="M180">
            <v>220.9</v>
          </cell>
          <cell r="AH180">
            <v>0</v>
          </cell>
          <cell r="AI180" t="str">
            <v>Nusidėvėjęs</v>
          </cell>
          <cell r="AJ180" t="str">
            <v>GVTNT</v>
          </cell>
        </row>
        <row r="181">
          <cell r="E181" t="str">
            <v>II.4.2. įrankiai</v>
          </cell>
          <cell r="F181" t="str">
            <v>Bendrosios sąnaudos</v>
          </cell>
          <cell r="I181">
            <v>165.03</v>
          </cell>
          <cell r="M181">
            <v>165.03</v>
          </cell>
          <cell r="AH181">
            <v>0</v>
          </cell>
          <cell r="AI181" t="str">
            <v>Nusidėvėjęs</v>
          </cell>
          <cell r="AJ181" t="str">
            <v>GVTNT</v>
          </cell>
        </row>
        <row r="182">
          <cell r="E182" t="str">
            <v>II.3.1.vandens siurbliai, nuotekų ir dumblo siurbliai virš 5 kW, kita įranga</v>
          </cell>
          <cell r="F182" t="str">
            <v>Bendrosios sąnaudos</v>
          </cell>
          <cell r="I182">
            <v>237.49</v>
          </cell>
          <cell r="M182">
            <v>237.49</v>
          </cell>
          <cell r="AH182">
            <v>0</v>
          </cell>
          <cell r="AI182" t="str">
            <v>Nusidėvėjęs</v>
          </cell>
          <cell r="AJ182" t="str">
            <v>GVTNT</v>
          </cell>
        </row>
        <row r="183">
          <cell r="E183" t="str">
            <v>II.4.2. įrankiai</v>
          </cell>
          <cell r="F183" t="str">
            <v>Bendrosios sąnaudos</v>
          </cell>
          <cell r="I183">
            <v>185.43</v>
          </cell>
          <cell r="M183">
            <v>185.43</v>
          </cell>
          <cell r="AH183">
            <v>0</v>
          </cell>
          <cell r="AI183" t="str">
            <v>Nusidėvėjęs</v>
          </cell>
          <cell r="AJ183" t="str">
            <v>GVTNT</v>
          </cell>
        </row>
        <row r="184">
          <cell r="E184" t="str">
            <v>II.2.2.2.aikštelės</v>
          </cell>
          <cell r="F184" t="str">
            <v>III.Surinkimas</v>
          </cell>
          <cell r="I184">
            <v>944.73</v>
          </cell>
          <cell r="M184">
            <v>944.73</v>
          </cell>
          <cell r="AH184">
            <v>232.74445652173927</v>
          </cell>
          <cell r="AI184" t="str">
            <v/>
          </cell>
          <cell r="AJ184" t="str">
            <v>GVTNT</v>
          </cell>
        </row>
        <row r="185">
          <cell r="E185" t="str">
            <v>II.2.3.vamzdynai</v>
          </cell>
          <cell r="F185" t="str">
            <v>III.Surinkimas</v>
          </cell>
          <cell r="I185">
            <v>11173.16</v>
          </cell>
          <cell r="M185">
            <v>11173.16</v>
          </cell>
          <cell r="AH185">
            <v>5270.0736102403343</v>
          </cell>
          <cell r="AI185" t="str">
            <v/>
          </cell>
          <cell r="AJ185" t="str">
            <v>GVTNT</v>
          </cell>
        </row>
        <row r="186">
          <cell r="E186" t="str">
            <v>II.2.3.vamzdynai</v>
          </cell>
          <cell r="F186" t="str">
            <v>III.Surinkimas</v>
          </cell>
          <cell r="I186">
            <v>407987.72</v>
          </cell>
          <cell r="M186">
            <v>407987.72</v>
          </cell>
          <cell r="AH186">
            <v>220313.44799999997</v>
          </cell>
          <cell r="AI186" t="str">
            <v/>
          </cell>
          <cell r="AJ186" t="str">
            <v>GVTNT</v>
          </cell>
        </row>
        <row r="187">
          <cell r="E187" t="str">
            <v xml:space="preserve">II.2.2.4.tvoros </v>
          </cell>
          <cell r="F187" t="str">
            <v>II.Gavyba</v>
          </cell>
          <cell r="I187">
            <v>1265.82</v>
          </cell>
          <cell r="M187">
            <v>1265.82</v>
          </cell>
          <cell r="AH187">
            <v>1011.752894736842</v>
          </cell>
          <cell r="AI187" t="str">
            <v/>
          </cell>
          <cell r="AJ187" t="str">
            <v>GVTNT</v>
          </cell>
        </row>
        <row r="188">
          <cell r="E188" t="str">
            <v>II.4.1. apskaitos prietaisai</v>
          </cell>
          <cell r="F188" t="str">
            <v>I.Apskaitos veikla</v>
          </cell>
          <cell r="I188">
            <v>975.12</v>
          </cell>
          <cell r="M188">
            <v>975.12</v>
          </cell>
          <cell r="AH188">
            <v>0</v>
          </cell>
          <cell r="AI188" t="str">
            <v>Nusidėvėjęs</v>
          </cell>
          <cell r="AJ188" t="str">
            <v>GVTNT</v>
          </cell>
        </row>
        <row r="189">
          <cell r="E189" t="str">
            <v>II.4.2. įrankiai</v>
          </cell>
          <cell r="F189" t="str">
            <v>Bendrosios sąnaudos</v>
          </cell>
          <cell r="I189">
            <v>425.2</v>
          </cell>
          <cell r="M189">
            <v>425.2</v>
          </cell>
          <cell r="AH189">
            <v>0</v>
          </cell>
          <cell r="AI189" t="str">
            <v>Nusidėvėjęs</v>
          </cell>
          <cell r="AJ189" t="str">
            <v>GVTNT</v>
          </cell>
        </row>
        <row r="190">
          <cell r="E190" t="str">
            <v>II.2.1.Pastatai</v>
          </cell>
          <cell r="F190" t="str">
            <v>Netiesioginės sąnaudos</v>
          </cell>
          <cell r="I190">
            <v>13904.58</v>
          </cell>
          <cell r="M190">
            <v>13904.58</v>
          </cell>
          <cell r="AH190">
            <v>8504.9920202646827</v>
          </cell>
          <cell r="AI190" t="str">
            <v/>
          </cell>
          <cell r="AJ190" t="str">
            <v>GVTNT</v>
          </cell>
        </row>
        <row r="191">
          <cell r="E191" t="str">
            <v>II.4.2. įrankiai</v>
          </cell>
          <cell r="F191" t="str">
            <v>Bendrosios sąnaudos</v>
          </cell>
          <cell r="I191">
            <v>626.12</v>
          </cell>
          <cell r="M191">
            <v>626.12</v>
          </cell>
          <cell r="AH191">
            <v>0</v>
          </cell>
          <cell r="AI191" t="str">
            <v>Nusidėvėjęs</v>
          </cell>
          <cell r="AJ191" t="str">
            <v>GVTNT</v>
          </cell>
        </row>
        <row r="192">
          <cell r="E192" t="str">
            <v>II.3.1.vandens siurbliai, nuotekų ir dumblo siurbliai virš 5 kW, kita įranga</v>
          </cell>
          <cell r="F192" t="str">
            <v>Bendrosios sąnaudos</v>
          </cell>
          <cell r="I192">
            <v>539.28</v>
          </cell>
          <cell r="M192">
            <v>539.28</v>
          </cell>
          <cell r="AH192">
            <v>0</v>
          </cell>
          <cell r="AI192" t="str">
            <v>Nusidėvėjęs</v>
          </cell>
          <cell r="AJ192" t="str">
            <v>GVTNT</v>
          </cell>
        </row>
        <row r="193">
          <cell r="E193" t="str">
            <v>II.3.1.vandens siurbliai, nuotekų ir dumblo siurbliai virš 5 kW, kita įranga</v>
          </cell>
          <cell r="F193" t="str">
            <v>Bendrosios sąnaudos</v>
          </cell>
          <cell r="I193">
            <v>521.84</v>
          </cell>
          <cell r="M193">
            <v>521.84</v>
          </cell>
          <cell r="AH193">
            <v>0</v>
          </cell>
          <cell r="AI193" t="str">
            <v>Nusidėvėjęs</v>
          </cell>
          <cell r="AJ193" t="str">
            <v>GVTNT</v>
          </cell>
        </row>
        <row r="194">
          <cell r="E194" t="str">
            <v>II.4.2. įrankiai</v>
          </cell>
          <cell r="F194" t="str">
            <v>Bendrosios sąnaudos</v>
          </cell>
          <cell r="I194">
            <v>1124.97</v>
          </cell>
          <cell r="M194">
            <v>1124.97</v>
          </cell>
          <cell r="AH194">
            <v>0</v>
          </cell>
          <cell r="AI194" t="str">
            <v>Nusidėvėjęs</v>
          </cell>
          <cell r="AJ194" t="str">
            <v>GVTNT</v>
          </cell>
        </row>
        <row r="195">
          <cell r="E195" t="str">
            <v>II.4.2. įrankiai</v>
          </cell>
          <cell r="F195" t="str">
            <v>III.Valymas</v>
          </cell>
          <cell r="I195">
            <v>342.28</v>
          </cell>
          <cell r="M195">
            <v>342.28</v>
          </cell>
          <cell r="AH195">
            <v>0</v>
          </cell>
          <cell r="AI195" t="str">
            <v>Nusidėvėjęs</v>
          </cell>
          <cell r="AJ195" t="str">
            <v>GVTNT</v>
          </cell>
        </row>
        <row r="196">
          <cell r="E196" t="str">
            <v xml:space="preserve">II.2.2.4.tvoros </v>
          </cell>
          <cell r="F196" t="str">
            <v>II.Gavyba</v>
          </cell>
          <cell r="I196">
            <v>1268.58</v>
          </cell>
          <cell r="M196">
            <v>1268.58</v>
          </cell>
          <cell r="AH196">
            <v>976.81499999999994</v>
          </cell>
          <cell r="AI196" t="str">
            <v/>
          </cell>
          <cell r="AJ196" t="str">
            <v>GVTNT</v>
          </cell>
        </row>
        <row r="197">
          <cell r="E197" t="str">
            <v>II.4.2. įrankiai</v>
          </cell>
          <cell r="F197" t="str">
            <v>Netiesioginės sąnaudos</v>
          </cell>
          <cell r="I197">
            <v>724.05</v>
          </cell>
          <cell r="M197">
            <v>724.05</v>
          </cell>
          <cell r="AH197">
            <v>0</v>
          </cell>
          <cell r="AI197" t="str">
            <v>Nusidėvėjęs</v>
          </cell>
          <cell r="AJ197" t="str">
            <v>GVTNT</v>
          </cell>
        </row>
        <row r="198">
          <cell r="E198" t="str">
            <v>II.4.2. įrankiai</v>
          </cell>
          <cell r="F198" t="str">
            <v>III.Dumblas</v>
          </cell>
          <cell r="I198">
            <v>1361.21</v>
          </cell>
          <cell r="M198">
            <v>1361.21</v>
          </cell>
          <cell r="AH198">
            <v>0</v>
          </cell>
          <cell r="AI198" t="str">
            <v>Nusidėvėjęs</v>
          </cell>
          <cell r="AJ198" t="str">
            <v>GVTNT</v>
          </cell>
        </row>
        <row r="199">
          <cell r="E199" t="str">
            <v>II.4.2. įrankiai</v>
          </cell>
          <cell r="F199" t="str">
            <v>Bendrosios sąnaudos</v>
          </cell>
          <cell r="I199">
            <v>325.52</v>
          </cell>
          <cell r="M199">
            <v>325.52</v>
          </cell>
          <cell r="AH199">
            <v>0</v>
          </cell>
          <cell r="AI199" t="str">
            <v>Nusidėvėjęs</v>
          </cell>
          <cell r="AJ199" t="str">
            <v>GVTNT</v>
          </cell>
        </row>
        <row r="200">
          <cell r="E200" t="str">
            <v>II.3.2.nuotekų ir dumblo siurbliai iki 5 kW</v>
          </cell>
          <cell r="F200" t="str">
            <v>III.Surinkimas</v>
          </cell>
          <cell r="I200">
            <v>397.94</v>
          </cell>
          <cell r="M200">
            <v>397.94</v>
          </cell>
          <cell r="AH200">
            <v>0</v>
          </cell>
          <cell r="AI200" t="str">
            <v>Nusidėvėjęs</v>
          </cell>
          <cell r="AJ200" t="str">
            <v>GVTNT</v>
          </cell>
        </row>
        <row r="201">
          <cell r="E201" t="str">
            <v>II.4.2. įrankiai</v>
          </cell>
          <cell r="F201" t="str">
            <v>Bendrosios sąnaudos</v>
          </cell>
          <cell r="I201">
            <v>405.71</v>
          </cell>
          <cell r="M201">
            <v>405.71</v>
          </cell>
          <cell r="AH201">
            <v>0</v>
          </cell>
          <cell r="AI201" t="str">
            <v>Nusidėvėjęs</v>
          </cell>
          <cell r="AJ201" t="str">
            <v>GVTNT</v>
          </cell>
        </row>
        <row r="202">
          <cell r="E202" t="str">
            <v xml:space="preserve">II.2.2.4.tvoros </v>
          </cell>
          <cell r="F202" t="str">
            <v>II.Gavyba</v>
          </cell>
          <cell r="I202">
            <v>1086.67</v>
          </cell>
          <cell r="M202">
            <v>1086.67</v>
          </cell>
          <cell r="AH202">
            <v>872.54558823529419</v>
          </cell>
          <cell r="AI202" t="str">
            <v/>
          </cell>
          <cell r="AJ202" t="str">
            <v>GVTNT</v>
          </cell>
        </row>
        <row r="203">
          <cell r="E203" t="str">
            <v>II.4.2. įrankiai</v>
          </cell>
          <cell r="F203" t="str">
            <v>II.Gavyba</v>
          </cell>
          <cell r="I203">
            <v>895.19</v>
          </cell>
          <cell r="M203">
            <v>895.19</v>
          </cell>
          <cell r="AH203">
            <v>0</v>
          </cell>
          <cell r="AI203" t="str">
            <v>Nusidėvėjęs</v>
          </cell>
          <cell r="AJ203" t="str">
            <v>GVTNT</v>
          </cell>
        </row>
        <row r="204">
          <cell r="E204" t="str">
            <v>II.4.2. įrankiai</v>
          </cell>
          <cell r="F204" t="str">
            <v>Bendrosios sąnaudos</v>
          </cell>
          <cell r="I204">
            <v>314.75</v>
          </cell>
          <cell r="M204">
            <v>314.75</v>
          </cell>
          <cell r="AH204">
            <v>0</v>
          </cell>
          <cell r="AI204" t="str">
            <v>Nusidėvėjęs</v>
          </cell>
          <cell r="AJ204" t="str">
            <v>GVTNT</v>
          </cell>
        </row>
        <row r="205">
          <cell r="E205" t="str">
            <v>II.4.2. įrankiai</v>
          </cell>
          <cell r="F205" t="str">
            <v>III.Valymas</v>
          </cell>
          <cell r="I205">
            <v>1419.14</v>
          </cell>
          <cell r="M205">
            <v>1419.14</v>
          </cell>
          <cell r="AH205">
            <v>0</v>
          </cell>
          <cell r="AI205" t="str">
            <v>Nusidėvėjęs</v>
          </cell>
          <cell r="AJ205" t="str">
            <v>GVTNT</v>
          </cell>
        </row>
        <row r="206">
          <cell r="E206" t="str">
            <v>II.4.2. įrankiai</v>
          </cell>
          <cell r="F206" t="str">
            <v>Bendrosios sąnaudos</v>
          </cell>
          <cell r="I206">
            <v>366.12</v>
          </cell>
          <cell r="M206">
            <v>366.12</v>
          </cell>
          <cell r="AH206">
            <v>0</v>
          </cell>
          <cell r="AI206" t="str">
            <v>Nusidėvėjęs</v>
          </cell>
          <cell r="AJ206" t="str">
            <v>GVTNT</v>
          </cell>
        </row>
        <row r="207">
          <cell r="E207" t="str">
            <v>II.4.2. įrankiai</v>
          </cell>
          <cell r="F207" t="str">
            <v>Bendrosios sąnaudos</v>
          </cell>
          <cell r="I207">
            <v>255.87</v>
          </cell>
          <cell r="M207">
            <v>255.87</v>
          </cell>
          <cell r="AH207">
            <v>0</v>
          </cell>
          <cell r="AI207" t="str">
            <v>Nusidėvėjęs</v>
          </cell>
          <cell r="AJ207" t="str">
            <v>GVTNT</v>
          </cell>
        </row>
        <row r="208">
          <cell r="E208" t="str">
            <v>II.4.1. apskaitos prietaisai</v>
          </cell>
          <cell r="F208" t="str">
            <v>II.Gavyba</v>
          </cell>
          <cell r="I208">
            <v>113</v>
          </cell>
          <cell r="M208">
            <v>113</v>
          </cell>
          <cell r="AH208">
            <v>0</v>
          </cell>
          <cell r="AI208" t="str">
            <v>Nusidėvėjęs</v>
          </cell>
          <cell r="AJ208" t="str">
            <v>GVTNT</v>
          </cell>
        </row>
        <row r="209">
          <cell r="E209" t="str">
            <v>II.4.1. apskaitos prietaisai</v>
          </cell>
          <cell r="F209" t="str">
            <v>II.Gavyba</v>
          </cell>
          <cell r="I209">
            <v>113</v>
          </cell>
          <cell r="M209">
            <v>113</v>
          </cell>
          <cell r="AH209">
            <v>0</v>
          </cell>
          <cell r="AI209" t="str">
            <v>Nusidėvėjęs</v>
          </cell>
          <cell r="AJ209" t="str">
            <v>GVTNT</v>
          </cell>
        </row>
        <row r="210">
          <cell r="E210" t="str">
            <v>II.4.1. apskaitos prietaisai</v>
          </cell>
          <cell r="F210" t="str">
            <v>I.Apskaitos veikla</v>
          </cell>
          <cell r="I210">
            <v>687.08</v>
          </cell>
          <cell r="M210">
            <v>687.08</v>
          </cell>
          <cell r="AH210">
            <v>0</v>
          </cell>
          <cell r="AI210" t="str">
            <v>Nusidėvėjęs</v>
          </cell>
          <cell r="AJ210" t="str">
            <v>GVTNT</v>
          </cell>
        </row>
        <row r="211">
          <cell r="E211" t="str">
            <v>II.4.1. apskaitos prietaisai</v>
          </cell>
          <cell r="F211" t="str">
            <v>II.Gavyba</v>
          </cell>
          <cell r="I211">
            <v>113</v>
          </cell>
          <cell r="M211">
            <v>113</v>
          </cell>
          <cell r="AH211">
            <v>0</v>
          </cell>
          <cell r="AI211" t="str">
            <v>Nusidėvėjęs</v>
          </cell>
          <cell r="AJ211" t="str">
            <v>GVTNT</v>
          </cell>
        </row>
        <row r="212">
          <cell r="E212" t="str">
            <v>II.4.1. apskaitos prietaisai</v>
          </cell>
          <cell r="F212" t="str">
            <v>II.Gavyba</v>
          </cell>
          <cell r="I212">
            <v>113</v>
          </cell>
          <cell r="M212">
            <v>113</v>
          </cell>
          <cell r="AH212">
            <v>0</v>
          </cell>
          <cell r="AI212" t="str">
            <v>Nusidėvėjęs</v>
          </cell>
          <cell r="AJ212" t="str">
            <v>GVTNT</v>
          </cell>
        </row>
        <row r="213">
          <cell r="E213" t="str">
            <v>II.4.2. įrankiai</v>
          </cell>
          <cell r="F213" t="str">
            <v>V.Nereguliuojama</v>
          </cell>
          <cell r="I213">
            <v>476.4</v>
          </cell>
          <cell r="M213">
            <v>476.4</v>
          </cell>
          <cell r="AH213">
            <v>0</v>
          </cell>
          <cell r="AI213" t="str">
            <v>Nusidėvėjęs</v>
          </cell>
          <cell r="AJ213" t="str">
            <v>X</v>
          </cell>
        </row>
        <row r="214">
          <cell r="E214" t="str">
            <v>II.4.2. įrankiai</v>
          </cell>
          <cell r="F214" t="str">
            <v>V.Nereguliuojama</v>
          </cell>
          <cell r="I214">
            <v>187.36</v>
          </cell>
          <cell r="M214">
            <v>187.36</v>
          </cell>
          <cell r="AH214">
            <v>0</v>
          </cell>
          <cell r="AI214" t="str">
            <v>Nusidėvėjęs</v>
          </cell>
          <cell r="AJ214" t="str">
            <v>X</v>
          </cell>
        </row>
        <row r="215">
          <cell r="E215" t="str">
            <v>II.4.2. įrankiai</v>
          </cell>
          <cell r="F215" t="str">
            <v>III.Surinkimas</v>
          </cell>
          <cell r="I215">
            <v>129.37</v>
          </cell>
          <cell r="M215">
            <v>129.37</v>
          </cell>
          <cell r="AH215">
            <v>0</v>
          </cell>
          <cell r="AI215" t="str">
            <v>Nusidėvėjęs</v>
          </cell>
          <cell r="AJ215" t="str">
            <v>GVTNT</v>
          </cell>
        </row>
        <row r="216">
          <cell r="E216" t="str">
            <v>II.4.2. įrankiai</v>
          </cell>
          <cell r="F216" t="str">
            <v>III.Surinkimas</v>
          </cell>
          <cell r="I216">
            <v>129.37</v>
          </cell>
          <cell r="M216">
            <v>129.37</v>
          </cell>
          <cell r="AH216">
            <v>0</v>
          </cell>
          <cell r="AI216" t="str">
            <v>Nusidėvėjęs</v>
          </cell>
          <cell r="AJ216" t="str">
            <v>GVTNT</v>
          </cell>
        </row>
        <row r="217">
          <cell r="E217" t="str">
            <v>II.4.1. apskaitos prietaisai</v>
          </cell>
          <cell r="F217" t="str">
            <v>II.Gavyba</v>
          </cell>
          <cell r="I217">
            <v>113</v>
          </cell>
          <cell r="M217">
            <v>113</v>
          </cell>
          <cell r="AH217">
            <v>0</v>
          </cell>
          <cell r="AI217" t="str">
            <v>Nusidėvėjęs</v>
          </cell>
          <cell r="AJ217" t="str">
            <v>GVTNT</v>
          </cell>
        </row>
        <row r="218">
          <cell r="E218" t="str">
            <v>II.4.1. apskaitos prietaisai</v>
          </cell>
          <cell r="F218" t="str">
            <v>II.Gavyba</v>
          </cell>
          <cell r="I218">
            <v>113</v>
          </cell>
          <cell r="M218">
            <v>113</v>
          </cell>
          <cell r="AH218">
            <v>0</v>
          </cell>
          <cell r="AI218" t="str">
            <v>Nusidėvėjęs</v>
          </cell>
          <cell r="AJ218" t="str">
            <v>GVTNT</v>
          </cell>
        </row>
        <row r="219">
          <cell r="E219" t="str">
            <v>II.4.2. įrankiai</v>
          </cell>
          <cell r="F219" t="str">
            <v>V.Nereguliuojama</v>
          </cell>
          <cell r="I219">
            <v>991.74</v>
          </cell>
          <cell r="M219">
            <v>991.74</v>
          </cell>
          <cell r="AH219">
            <v>11.168085585585573</v>
          </cell>
          <cell r="AI219" t="str">
            <v/>
          </cell>
          <cell r="AJ219" t="str">
            <v>X</v>
          </cell>
        </row>
        <row r="220">
          <cell r="E220" t="str">
            <v>II.4.2. įrankiai</v>
          </cell>
          <cell r="F220" t="str">
            <v>I.Apskaitos veikla</v>
          </cell>
          <cell r="I220">
            <v>184.94</v>
          </cell>
          <cell r="M220">
            <v>184.94</v>
          </cell>
          <cell r="AH220">
            <v>2.0825000000000102</v>
          </cell>
          <cell r="AI220" t="str">
            <v/>
          </cell>
          <cell r="AJ220" t="str">
            <v>GVTNT</v>
          </cell>
        </row>
        <row r="221">
          <cell r="E221" t="str">
            <v xml:space="preserve">II.2.2.4.tvoros </v>
          </cell>
          <cell r="F221" t="str">
            <v>Netiesioginės sąnaudos</v>
          </cell>
          <cell r="I221">
            <v>1685.95</v>
          </cell>
          <cell r="M221">
            <v>1685.95</v>
          </cell>
          <cell r="AH221">
            <v>649.90097137014322</v>
          </cell>
          <cell r="AI221" t="str">
            <v/>
          </cell>
          <cell r="AJ221" t="str">
            <v>GVTNT</v>
          </cell>
        </row>
        <row r="222">
          <cell r="E222" t="str">
            <v>II.4.1. apskaitos prietaisai</v>
          </cell>
          <cell r="F222" t="str">
            <v>II.Gavyba</v>
          </cell>
          <cell r="I222">
            <v>113</v>
          </cell>
          <cell r="M222">
            <v>113</v>
          </cell>
          <cell r="AH222">
            <v>3.9115384615384556</v>
          </cell>
          <cell r="AI222" t="str">
            <v/>
          </cell>
          <cell r="AJ222" t="str">
            <v>GVTNT</v>
          </cell>
        </row>
        <row r="223">
          <cell r="E223" t="str">
            <v>II.4.1. apskaitos prietaisai</v>
          </cell>
          <cell r="F223" t="str">
            <v>II.Gavyba</v>
          </cell>
          <cell r="I223">
            <v>113</v>
          </cell>
          <cell r="M223">
            <v>113</v>
          </cell>
          <cell r="AH223">
            <v>3.9115384615384556</v>
          </cell>
          <cell r="AI223" t="str">
            <v/>
          </cell>
          <cell r="AJ223" t="str">
            <v>GVTNT</v>
          </cell>
        </row>
        <row r="224">
          <cell r="E224" t="str">
            <v>II.4.2. įrankiai</v>
          </cell>
          <cell r="F224" t="str">
            <v>Netiesioginės sąnaudos</v>
          </cell>
          <cell r="I224">
            <v>1045.46</v>
          </cell>
          <cell r="M224">
            <v>1045.46</v>
          </cell>
          <cell r="AH224">
            <v>48.7886666666667</v>
          </cell>
          <cell r="AI224" t="str">
            <v/>
          </cell>
          <cell r="AJ224" t="str">
            <v>GVTNT</v>
          </cell>
        </row>
        <row r="225">
          <cell r="E225" t="str">
            <v>II.4.2. įrankiai</v>
          </cell>
          <cell r="F225" t="str">
            <v>Netiesioginės sąnaudos</v>
          </cell>
          <cell r="I225">
            <v>114.87</v>
          </cell>
          <cell r="M225">
            <v>114.87</v>
          </cell>
          <cell r="AH225">
            <v>5.3616666666666646</v>
          </cell>
          <cell r="AI225" t="str">
            <v/>
          </cell>
          <cell r="AJ225" t="str">
            <v>GVTNT</v>
          </cell>
        </row>
        <row r="226">
          <cell r="E226" t="str">
            <v>II.4.2. įrankiai</v>
          </cell>
          <cell r="F226" t="str">
            <v>Netiesioginės sąnaudos</v>
          </cell>
          <cell r="I226">
            <v>470.25</v>
          </cell>
          <cell r="M226">
            <v>470.25</v>
          </cell>
          <cell r="AH226">
            <v>27.717987804878021</v>
          </cell>
          <cell r="AI226" t="str">
            <v/>
          </cell>
          <cell r="AJ226" t="str">
            <v>GVTNT</v>
          </cell>
        </row>
        <row r="227">
          <cell r="E227" t="str">
            <v>II.4.1. apskaitos prietaisai</v>
          </cell>
          <cell r="F227" t="str">
            <v>II.Gavyba</v>
          </cell>
          <cell r="I227">
            <v>113</v>
          </cell>
          <cell r="M227">
            <v>113</v>
          </cell>
          <cell r="AH227">
            <v>6.6605691056910672</v>
          </cell>
          <cell r="AI227" t="str">
            <v/>
          </cell>
          <cell r="AJ227" t="str">
            <v>GVTNT</v>
          </cell>
        </row>
        <row r="228">
          <cell r="E228" t="str">
            <v>II.4.1. apskaitos prietaisai</v>
          </cell>
          <cell r="F228" t="str">
            <v>II.Gavyba</v>
          </cell>
          <cell r="I228">
            <v>113</v>
          </cell>
          <cell r="M228">
            <v>113</v>
          </cell>
          <cell r="AH228">
            <v>6.6605691056910672</v>
          </cell>
          <cell r="AI228" t="str">
            <v/>
          </cell>
          <cell r="AJ228" t="str">
            <v>GVTNT</v>
          </cell>
        </row>
        <row r="229">
          <cell r="E229" t="str">
            <v>II.4.2. įrankiai</v>
          </cell>
          <cell r="F229" t="str">
            <v>Bendrosios sąnaudos</v>
          </cell>
          <cell r="I229">
            <v>597.52</v>
          </cell>
          <cell r="M229">
            <v>597.52</v>
          </cell>
          <cell r="AH229">
            <v>35.22093495934962</v>
          </cell>
          <cell r="AI229" t="str">
            <v/>
          </cell>
          <cell r="AJ229" t="str">
            <v>GVTNT</v>
          </cell>
        </row>
        <row r="230">
          <cell r="E230" t="str">
            <v>II.4.2. įrankiai</v>
          </cell>
          <cell r="F230" t="str">
            <v>Netiesioginės sąnaudos</v>
          </cell>
          <cell r="I230">
            <v>388.43</v>
          </cell>
          <cell r="M230">
            <v>388.43</v>
          </cell>
          <cell r="AH230">
            <v>32.668701550387595</v>
          </cell>
          <cell r="AI230" t="str">
            <v/>
          </cell>
          <cell r="AJ230" t="str">
            <v>GVTNT</v>
          </cell>
        </row>
        <row r="231">
          <cell r="E231" t="str">
            <v xml:space="preserve">II.2.2.4.tvoros </v>
          </cell>
          <cell r="F231" t="str">
            <v>Netiesioginės sąnaudos</v>
          </cell>
          <cell r="I231">
            <v>1520.66</v>
          </cell>
          <cell r="M231">
            <v>1520.66</v>
          </cell>
          <cell r="AH231">
            <v>791.73043034825878</v>
          </cell>
          <cell r="AI231" t="str">
            <v/>
          </cell>
          <cell r="AJ231" t="str">
            <v>GVTNT</v>
          </cell>
        </row>
        <row r="232">
          <cell r="E232" t="str">
            <v>II.3.1.vandens siurbliai, nuotekų ir dumblo siurbliai virš 5 kW, kita įranga</v>
          </cell>
          <cell r="F232" t="str">
            <v>II.Ruošimas</v>
          </cell>
          <cell r="I232">
            <v>545.46</v>
          </cell>
          <cell r="M232">
            <v>545.46</v>
          </cell>
          <cell r="AH232">
            <v>277.27067869415805</v>
          </cell>
          <cell r="AI232" t="str">
            <v/>
          </cell>
          <cell r="AJ232" t="str">
            <v>GVTNT</v>
          </cell>
        </row>
        <row r="233">
          <cell r="E233" t="str">
            <v>II.2.4.Kiti įrenginiai</v>
          </cell>
          <cell r="F233" t="str">
            <v>II.Pristatymas</v>
          </cell>
          <cell r="I233">
            <v>1200</v>
          </cell>
          <cell r="M233">
            <v>1200</v>
          </cell>
          <cell r="AH233">
            <v>1034.2785678391961</v>
          </cell>
          <cell r="AI233" t="str">
            <v/>
          </cell>
          <cell r="AJ233" t="str">
            <v>GVTNT</v>
          </cell>
        </row>
        <row r="234">
          <cell r="E234" t="str">
            <v>II.4.2. įrankiai</v>
          </cell>
          <cell r="F234" t="str">
            <v>Bendrosios sąnaudos</v>
          </cell>
          <cell r="I234">
            <v>119.84</v>
          </cell>
          <cell r="M234">
            <v>119.84</v>
          </cell>
          <cell r="AH234">
            <v>21.250600000000006</v>
          </cell>
          <cell r="AI234" t="str">
            <v/>
          </cell>
          <cell r="AJ234" t="str">
            <v>GVTNT</v>
          </cell>
        </row>
        <row r="235">
          <cell r="E235" t="str">
            <v>II.4.1. apskaitos prietaisai</v>
          </cell>
          <cell r="F235" t="str">
            <v>II.Pristatymas</v>
          </cell>
          <cell r="I235">
            <v>87.5</v>
          </cell>
          <cell r="M235">
            <v>87.5</v>
          </cell>
          <cell r="AH235">
            <v>21.662878787878782</v>
          </cell>
          <cell r="AI235" t="str">
            <v/>
          </cell>
          <cell r="AJ235" t="str">
            <v>GVTNT</v>
          </cell>
        </row>
        <row r="236">
          <cell r="E236" t="str">
            <v>II.4.1. apskaitos prietaisai</v>
          </cell>
          <cell r="F236" t="str">
            <v>II.Pristatymas</v>
          </cell>
          <cell r="I236">
            <v>87.5</v>
          </cell>
          <cell r="M236">
            <v>87.5</v>
          </cell>
          <cell r="AH236">
            <v>21.662878787878782</v>
          </cell>
          <cell r="AI236" t="str">
            <v/>
          </cell>
          <cell r="AJ236" t="str">
            <v>GVTNT</v>
          </cell>
        </row>
        <row r="237">
          <cell r="E237" t="str">
            <v>II.4.1. apskaitos prietaisai</v>
          </cell>
          <cell r="F237" t="str">
            <v>II.Pristatymas</v>
          </cell>
          <cell r="I237">
            <v>109.5</v>
          </cell>
          <cell r="M237">
            <v>109.5</v>
          </cell>
          <cell r="AH237">
            <v>30.256578947368425</v>
          </cell>
          <cell r="AI237" t="str">
            <v/>
          </cell>
          <cell r="AJ237" t="str">
            <v>GVTNT</v>
          </cell>
        </row>
        <row r="238">
          <cell r="E238" t="str">
            <v>II.4.1. apskaitos prietaisai</v>
          </cell>
          <cell r="F238" t="str">
            <v>II.Pristatymas</v>
          </cell>
          <cell r="I238">
            <v>109.49</v>
          </cell>
          <cell r="M238">
            <v>109.49</v>
          </cell>
          <cell r="AH238">
            <v>30.252894736842109</v>
          </cell>
          <cell r="AI238" t="str">
            <v/>
          </cell>
          <cell r="AJ238" t="str">
            <v>GVTNT</v>
          </cell>
        </row>
        <row r="239">
          <cell r="E239" t="str">
            <v>II.4.2. įrankiai</v>
          </cell>
          <cell r="F239" t="str">
            <v>Bendrosios sąnaudos</v>
          </cell>
          <cell r="I239">
            <v>606.11</v>
          </cell>
          <cell r="M239">
            <v>606.11</v>
          </cell>
          <cell r="AH239">
            <v>167.47868421052635</v>
          </cell>
          <cell r="AI239" t="str">
            <v/>
          </cell>
          <cell r="AJ239" t="str">
            <v>GVTNT</v>
          </cell>
        </row>
        <row r="240">
          <cell r="E240" t="str">
            <v>II.4.1. apskaitos prietaisai</v>
          </cell>
          <cell r="F240" t="str">
            <v>II.Pristatymas</v>
          </cell>
          <cell r="I240">
            <v>124.2</v>
          </cell>
          <cell r="M240">
            <v>124.2</v>
          </cell>
          <cell r="AH240">
            <v>34.318421052631578</v>
          </cell>
          <cell r="AI240" t="str">
            <v/>
          </cell>
          <cell r="AJ240" t="str">
            <v>GVTNT</v>
          </cell>
        </row>
        <row r="241">
          <cell r="E241" t="str">
            <v>II.4.1. apskaitos prietaisai</v>
          </cell>
          <cell r="F241" t="str">
            <v>II.Pristatymas</v>
          </cell>
          <cell r="I241">
            <v>124.2</v>
          </cell>
          <cell r="M241">
            <v>124.2</v>
          </cell>
          <cell r="AH241">
            <v>34.318421052631578</v>
          </cell>
          <cell r="AI241" t="str">
            <v/>
          </cell>
          <cell r="AJ241" t="str">
            <v>GVTNT</v>
          </cell>
        </row>
        <row r="242">
          <cell r="E242" t="str">
            <v>II.4.1. apskaitos prietaisai</v>
          </cell>
          <cell r="F242" t="str">
            <v>II.Pristatymas</v>
          </cell>
          <cell r="I242">
            <v>124.2</v>
          </cell>
          <cell r="M242">
            <v>124.2</v>
          </cell>
          <cell r="AH242">
            <v>39.744</v>
          </cell>
          <cell r="AI242" t="str">
            <v/>
          </cell>
          <cell r="AJ242" t="str">
            <v>GVTNT</v>
          </cell>
        </row>
        <row r="243">
          <cell r="E243" t="str">
            <v>II.4.1. apskaitos prietaisai</v>
          </cell>
          <cell r="F243" t="str">
            <v>II.Pristatymas</v>
          </cell>
          <cell r="I243">
            <v>124.2</v>
          </cell>
          <cell r="M243">
            <v>124.2</v>
          </cell>
          <cell r="AH243">
            <v>39.744</v>
          </cell>
          <cell r="AI243" t="str">
            <v/>
          </cell>
          <cell r="AJ243" t="str">
            <v>GVTNT</v>
          </cell>
        </row>
        <row r="244">
          <cell r="E244" t="str">
            <v>II.4.1. apskaitos prietaisai</v>
          </cell>
          <cell r="F244" t="str">
            <v>II.Pristatymas</v>
          </cell>
          <cell r="I244">
            <v>124.2</v>
          </cell>
          <cell r="M244">
            <v>124.2</v>
          </cell>
          <cell r="AH244">
            <v>39.744</v>
          </cell>
          <cell r="AI244" t="str">
            <v/>
          </cell>
          <cell r="AJ244" t="str">
            <v>GVTNT</v>
          </cell>
        </row>
        <row r="245">
          <cell r="E245" t="str">
            <v>II.4.1. apskaitos prietaisai</v>
          </cell>
          <cell r="F245" t="str">
            <v>II.Pristatymas</v>
          </cell>
          <cell r="I245">
            <v>124.2</v>
          </cell>
          <cell r="M245">
            <v>124.2</v>
          </cell>
          <cell r="AH245">
            <v>39.744</v>
          </cell>
          <cell r="AI245" t="str">
            <v/>
          </cell>
          <cell r="AJ245" t="str">
            <v>GVTNT</v>
          </cell>
        </row>
        <row r="246">
          <cell r="E246" t="str">
            <v>II.4.1. apskaitos prietaisai</v>
          </cell>
          <cell r="F246" t="str">
            <v>II.Pristatymas</v>
          </cell>
          <cell r="I246">
            <v>124.2</v>
          </cell>
          <cell r="M246">
            <v>124.2</v>
          </cell>
          <cell r="AH246">
            <v>39.744</v>
          </cell>
          <cell r="AI246" t="str">
            <v/>
          </cell>
          <cell r="AJ246" t="str">
            <v>GVTNT</v>
          </cell>
        </row>
        <row r="247">
          <cell r="E247" t="str">
            <v>II.4.1. apskaitos prietaisai</v>
          </cell>
          <cell r="F247" t="str">
            <v>II.Pristatymas</v>
          </cell>
          <cell r="I247">
            <v>124.2</v>
          </cell>
          <cell r="M247">
            <v>124.2</v>
          </cell>
          <cell r="AH247">
            <v>39.744</v>
          </cell>
          <cell r="AI247" t="str">
            <v/>
          </cell>
          <cell r="AJ247" t="str">
            <v>GVTNT</v>
          </cell>
        </row>
        <row r="248">
          <cell r="E248" t="str">
            <v>II.3.1.vandens siurbliai, nuotekų ir dumblo siurbliai virš 5 kW, kita įranga</v>
          </cell>
          <cell r="F248" t="str">
            <v>Netiesioginės sąnaudos</v>
          </cell>
          <cell r="I248">
            <v>868.86</v>
          </cell>
          <cell r="M248">
            <v>868.86</v>
          </cell>
          <cell r="AH248">
            <v>0</v>
          </cell>
          <cell r="AI248" t="str">
            <v>Nusidėvėjęs</v>
          </cell>
          <cell r="AJ248" t="str">
            <v>GVTNT</v>
          </cell>
        </row>
        <row r="249">
          <cell r="E249" t="str">
            <v>II.3.1.vandens siurbliai, nuotekų ir dumblo siurbliai virš 5 kW, kita įranga</v>
          </cell>
          <cell r="F249" t="str">
            <v>Bendrosios sąnaudos</v>
          </cell>
          <cell r="I249">
            <v>868.86</v>
          </cell>
          <cell r="M249">
            <v>868.86</v>
          </cell>
          <cell r="AH249">
            <v>0</v>
          </cell>
          <cell r="AI249" t="str">
            <v>Nusidėvėjęs</v>
          </cell>
          <cell r="AJ249" t="str">
            <v>GVTNT</v>
          </cell>
        </row>
        <row r="250">
          <cell r="E250" t="str">
            <v>II.3.1.vandens siurbliai, nuotekų ir dumblo siurbliai virš 5 kW, kita įranga</v>
          </cell>
          <cell r="F250" t="str">
            <v>II.Pristatymas</v>
          </cell>
          <cell r="I250">
            <v>2519.69</v>
          </cell>
          <cell r="M250">
            <v>2519.69</v>
          </cell>
          <cell r="AH250">
            <v>0</v>
          </cell>
          <cell r="AI250" t="str">
            <v>Nusidėvėjęs</v>
          </cell>
          <cell r="AJ250" t="str">
            <v>GVTNT</v>
          </cell>
        </row>
        <row r="251">
          <cell r="E251" t="str">
            <v>II.3.1.vandens siurbliai, nuotekų ir dumblo siurbliai virš 5 kW, kita įranga</v>
          </cell>
          <cell r="F251" t="str">
            <v>II.Gavyba</v>
          </cell>
          <cell r="I251">
            <v>1115.08</v>
          </cell>
          <cell r="M251">
            <v>1115.08</v>
          </cell>
          <cell r="AH251">
            <v>0</v>
          </cell>
          <cell r="AI251" t="str">
            <v>Nusidėvėjęs</v>
          </cell>
          <cell r="AJ251" t="str">
            <v>GVTNT</v>
          </cell>
        </row>
        <row r="252">
          <cell r="E252" t="str">
            <v>II.3.1.vandens siurbliai, nuotekų ir dumblo siurbliai virš 5 kW, kita įranga</v>
          </cell>
          <cell r="F252" t="str">
            <v>III.Valymas</v>
          </cell>
          <cell r="I252">
            <v>360.29</v>
          </cell>
          <cell r="M252">
            <v>360.29</v>
          </cell>
          <cell r="AH252">
            <v>0</v>
          </cell>
          <cell r="AI252" t="str">
            <v>Nusidėvėjęs</v>
          </cell>
          <cell r="AJ252" t="str">
            <v>GVTNT</v>
          </cell>
        </row>
        <row r="253">
          <cell r="E253" t="str">
            <v>II.3.2.nuotekų ir dumblo siurbliai iki 5 kW</v>
          </cell>
          <cell r="F253" t="str">
            <v>III.Surinkimas</v>
          </cell>
          <cell r="I253">
            <v>683.79</v>
          </cell>
          <cell r="M253">
            <v>683.79</v>
          </cell>
          <cell r="AH253">
            <v>0</v>
          </cell>
          <cell r="AI253" t="str">
            <v>Nusidėvėjęs</v>
          </cell>
          <cell r="AJ253" t="str">
            <v>GVTNT</v>
          </cell>
        </row>
        <row r="254">
          <cell r="E254" t="str">
            <v>II.4.1. apskaitos prietaisai</v>
          </cell>
          <cell r="F254" t="str">
            <v>III.Valymas</v>
          </cell>
          <cell r="I254">
            <v>550.28</v>
          </cell>
          <cell r="M254">
            <v>550.28</v>
          </cell>
          <cell r="AH254">
            <v>0</v>
          </cell>
          <cell r="AI254" t="str">
            <v>Nusidėvėjęs</v>
          </cell>
          <cell r="AJ254" t="str">
            <v>GVTNT</v>
          </cell>
        </row>
        <row r="255">
          <cell r="E255" t="str">
            <v>II.3.1.vandens siurbliai, nuotekų ir dumblo siurbliai virš 5 kW, kita įranga</v>
          </cell>
          <cell r="F255" t="str">
            <v>III.Valymas</v>
          </cell>
          <cell r="I255">
            <v>1236.68</v>
          </cell>
          <cell r="M255">
            <v>1236.68</v>
          </cell>
          <cell r="AH255">
            <v>144.27606666666657</v>
          </cell>
          <cell r="AI255" t="str">
            <v/>
          </cell>
          <cell r="AJ255" t="str">
            <v>GVTNT</v>
          </cell>
        </row>
        <row r="256">
          <cell r="E256" t="str">
            <v>II.4.2. įrankiai</v>
          </cell>
          <cell r="F256" t="str">
            <v>III.Valymas</v>
          </cell>
          <cell r="I256">
            <v>355.33</v>
          </cell>
          <cell r="M256">
            <v>355.33</v>
          </cell>
          <cell r="AH256">
            <v>0</v>
          </cell>
          <cell r="AI256" t="str">
            <v>Nusidėvėjęs</v>
          </cell>
          <cell r="AJ256" t="str">
            <v>GVTNT</v>
          </cell>
        </row>
        <row r="257">
          <cell r="E257" t="str">
            <v>II.4.2. įrankiai</v>
          </cell>
          <cell r="F257" t="str">
            <v>III.Valymas</v>
          </cell>
          <cell r="I257">
            <v>355.33</v>
          </cell>
          <cell r="M257">
            <v>355.33</v>
          </cell>
          <cell r="AH257">
            <v>0</v>
          </cell>
          <cell r="AI257" t="str">
            <v>Nusidėvėjęs</v>
          </cell>
          <cell r="AJ257" t="str">
            <v>GVTNT</v>
          </cell>
        </row>
        <row r="258">
          <cell r="E258" t="str">
            <v>II.3.1.vandens siurbliai, nuotekų ir dumblo siurbliai virš 5 kW, kita įranga</v>
          </cell>
          <cell r="F258" t="str">
            <v>II.Gavyba</v>
          </cell>
          <cell r="I258">
            <v>514.94000000000005</v>
          </cell>
          <cell r="M258">
            <v>514.94000000000005</v>
          </cell>
          <cell r="AH258">
            <v>124.45201282051283</v>
          </cell>
          <cell r="AI258" t="str">
            <v/>
          </cell>
          <cell r="AJ258" t="str">
            <v>GVTNT</v>
          </cell>
        </row>
        <row r="259">
          <cell r="E259" t="str">
            <v>II.3.1.vandens siurbliai, nuotekų ir dumblo siurbliai virš 5 kW, kita įranga</v>
          </cell>
          <cell r="F259" t="str">
            <v>II.Gavyba</v>
          </cell>
          <cell r="I259">
            <v>562.73</v>
          </cell>
          <cell r="M259">
            <v>562.73</v>
          </cell>
          <cell r="AH259">
            <v>164.13562206572772</v>
          </cell>
          <cell r="AI259" t="str">
            <v/>
          </cell>
          <cell r="AJ259" t="str">
            <v>GVTNT</v>
          </cell>
        </row>
        <row r="260">
          <cell r="E260" t="str">
            <v>II.3.1.vandens siurbliai, nuotekų ir dumblo siurbliai virš 5 kW, kita įranga</v>
          </cell>
          <cell r="F260" t="str">
            <v>II.Gavyba</v>
          </cell>
          <cell r="I260">
            <v>1042.6300000000001</v>
          </cell>
          <cell r="M260">
            <v>1042.6300000000001</v>
          </cell>
          <cell r="AH260">
            <v>269.35221393034828</v>
          </cell>
          <cell r="AI260" t="str">
            <v/>
          </cell>
          <cell r="AJ260" t="str">
            <v>GVTNT</v>
          </cell>
        </row>
        <row r="261">
          <cell r="E261" t="str">
            <v>II.3.2.nuotekų ir dumblo siurbliai iki 5 kW</v>
          </cell>
          <cell r="F261" t="str">
            <v>V.Nereguliuojama</v>
          </cell>
          <cell r="I261">
            <v>363.82</v>
          </cell>
          <cell r="M261">
            <v>363.82</v>
          </cell>
          <cell r="AH261">
            <v>0</v>
          </cell>
          <cell r="AI261" t="str">
            <v>Nusidėvėjęs</v>
          </cell>
          <cell r="AJ261" t="str">
            <v>X</v>
          </cell>
        </row>
        <row r="262">
          <cell r="E262" t="str">
            <v>II.3.2.nuotekų ir dumblo siurbliai iki 5 kW</v>
          </cell>
          <cell r="F262" t="str">
            <v>V.Nereguliuojama</v>
          </cell>
          <cell r="I262">
            <v>363.82</v>
          </cell>
          <cell r="M262">
            <v>363.82</v>
          </cell>
          <cell r="AH262">
            <v>0</v>
          </cell>
          <cell r="AI262" t="str">
            <v>Nusidėvėjęs</v>
          </cell>
          <cell r="AJ262" t="str">
            <v>X</v>
          </cell>
        </row>
        <row r="263">
          <cell r="E263" t="str">
            <v>II.3.2.nuotekų ir dumblo siurbliai iki 5 kW</v>
          </cell>
          <cell r="F263" t="str">
            <v>III.Valymas</v>
          </cell>
          <cell r="I263">
            <v>388.96</v>
          </cell>
          <cell r="M263">
            <v>388.96</v>
          </cell>
          <cell r="AH263">
            <v>0</v>
          </cell>
          <cell r="AI263" t="str">
            <v>Nusidėvėjęs</v>
          </cell>
          <cell r="AJ263" t="str">
            <v>GVTNT</v>
          </cell>
        </row>
        <row r="264">
          <cell r="E264" t="str">
            <v>II.3.2.nuotekų ir dumblo siurbliai iki 5 kW</v>
          </cell>
          <cell r="F264" t="str">
            <v>III.Valymas</v>
          </cell>
          <cell r="I264">
            <v>926.78</v>
          </cell>
          <cell r="M264">
            <v>926.78</v>
          </cell>
          <cell r="AH264">
            <v>0</v>
          </cell>
          <cell r="AI264" t="str">
            <v>Nusidėvėjęs</v>
          </cell>
          <cell r="AJ264" t="str">
            <v>GVTNT</v>
          </cell>
        </row>
        <row r="265">
          <cell r="E265" t="str">
            <v>II.3.1.vandens siurbliai, nuotekų ir dumblo siurbliai virš 5 kW, kita įranga</v>
          </cell>
          <cell r="F265" t="str">
            <v>II.Gavyba</v>
          </cell>
          <cell r="I265">
            <v>631.37</v>
          </cell>
          <cell r="M265">
            <v>631.37</v>
          </cell>
          <cell r="AH265">
            <v>184.14354460093898</v>
          </cell>
          <cell r="AI265" t="str">
            <v/>
          </cell>
          <cell r="AJ265" t="str">
            <v>GVTNT</v>
          </cell>
        </row>
        <row r="266">
          <cell r="E266" t="str">
            <v>II.4.2. įrankiai</v>
          </cell>
          <cell r="F266" t="str">
            <v>II.Gavyba</v>
          </cell>
          <cell r="I266">
            <v>2087</v>
          </cell>
          <cell r="M266">
            <v>2087</v>
          </cell>
          <cell r="AH266">
            <v>0</v>
          </cell>
          <cell r="AI266" t="str">
            <v>Nusidėvėjęs</v>
          </cell>
          <cell r="AJ266" t="str">
            <v>GVTNT</v>
          </cell>
        </row>
        <row r="267">
          <cell r="E267" t="str">
            <v>II.4.2. įrankiai</v>
          </cell>
          <cell r="F267" t="str">
            <v>II.Gavyba</v>
          </cell>
          <cell r="I267">
            <v>2088</v>
          </cell>
          <cell r="M267">
            <v>2088</v>
          </cell>
          <cell r="AH267">
            <v>0</v>
          </cell>
          <cell r="AI267" t="str">
            <v>Nusidėvėjęs</v>
          </cell>
          <cell r="AJ267" t="str">
            <v>GVTNT</v>
          </cell>
        </row>
        <row r="268">
          <cell r="E268" t="str">
            <v>II.4.2. įrankiai</v>
          </cell>
          <cell r="F268" t="str">
            <v>II.Gavyba</v>
          </cell>
          <cell r="I268">
            <v>2088</v>
          </cell>
          <cell r="M268">
            <v>2088</v>
          </cell>
          <cell r="AH268">
            <v>0</v>
          </cell>
          <cell r="AI268" t="str">
            <v>Nusidėvėjęs</v>
          </cell>
          <cell r="AJ268" t="str">
            <v>GVTNT</v>
          </cell>
        </row>
        <row r="269">
          <cell r="E269" t="str">
            <v>II.4.2. įrankiai</v>
          </cell>
          <cell r="F269" t="str">
            <v>II.Gavyba</v>
          </cell>
          <cell r="I269">
            <v>2087.86</v>
          </cell>
          <cell r="M269">
            <v>2087.86</v>
          </cell>
          <cell r="AH269">
            <v>0</v>
          </cell>
          <cell r="AI269" t="str">
            <v>Nusidėvėjęs</v>
          </cell>
          <cell r="AJ269" t="str">
            <v>GVTNT</v>
          </cell>
        </row>
        <row r="270">
          <cell r="E270" t="str">
            <v>II.4.2. įrankiai</v>
          </cell>
          <cell r="F270" t="str">
            <v>II.Gavyba</v>
          </cell>
          <cell r="I270">
            <v>1000</v>
          </cell>
          <cell r="M270">
            <v>1000</v>
          </cell>
          <cell r="AH270">
            <v>0</v>
          </cell>
          <cell r="AI270" t="str">
            <v>Nusidėvėjęs</v>
          </cell>
          <cell r="AJ270" t="str">
            <v>GVTNT</v>
          </cell>
        </row>
        <row r="271">
          <cell r="E271" t="str">
            <v>II.4.2. įrankiai</v>
          </cell>
          <cell r="F271" t="str">
            <v>II.Pristatymas</v>
          </cell>
          <cell r="I271">
            <v>346</v>
          </cell>
          <cell r="M271">
            <v>346</v>
          </cell>
          <cell r="AH271">
            <v>0</v>
          </cell>
          <cell r="AI271" t="str">
            <v>Nusidėvėjęs</v>
          </cell>
          <cell r="AJ271" t="str">
            <v>GVTNT</v>
          </cell>
        </row>
        <row r="272">
          <cell r="E272" t="str">
            <v>II.3.1.vandens siurbliai, nuotekų ir dumblo siurbliai virš 5 kW, kita įranga</v>
          </cell>
          <cell r="F272" t="str">
            <v>V.Nereguliuojama</v>
          </cell>
          <cell r="I272">
            <v>2334.58</v>
          </cell>
          <cell r="M272">
            <v>2334.58</v>
          </cell>
          <cell r="AH272">
            <v>875.46388888888896</v>
          </cell>
          <cell r="AI272" t="str">
            <v/>
          </cell>
          <cell r="AJ272" t="str">
            <v>X</v>
          </cell>
        </row>
        <row r="273">
          <cell r="E273" t="str">
            <v>II.4.2. įrankiai</v>
          </cell>
          <cell r="F273" t="str">
            <v>III.Valymas</v>
          </cell>
          <cell r="I273">
            <v>1349</v>
          </cell>
          <cell r="M273">
            <v>1349</v>
          </cell>
          <cell r="AH273">
            <v>0</v>
          </cell>
          <cell r="AI273" t="str">
            <v>Nusidėvėjęs</v>
          </cell>
          <cell r="AJ273" t="str">
            <v>GVTNT</v>
          </cell>
        </row>
        <row r="274">
          <cell r="E274" t="str">
            <v>II.3.1.vandens siurbliai, nuotekų ir dumblo siurbliai virš 5 kW, kita įranga</v>
          </cell>
          <cell r="F274" t="str">
            <v>II.Gavyba</v>
          </cell>
          <cell r="I274">
            <v>455.43</v>
          </cell>
          <cell r="M274">
            <v>455.43</v>
          </cell>
          <cell r="AH274">
            <v>178.38198795180722</v>
          </cell>
          <cell r="AI274" t="str">
            <v/>
          </cell>
          <cell r="AJ274" t="str">
            <v>GVTNT</v>
          </cell>
        </row>
        <row r="275">
          <cell r="E275" t="str">
            <v>II.3.1.vandens siurbliai, nuotekų ir dumblo siurbliai virš 5 kW, kita įranga</v>
          </cell>
          <cell r="F275" t="str">
            <v>II.Gavyba</v>
          </cell>
          <cell r="I275">
            <v>418.64</v>
          </cell>
          <cell r="M275">
            <v>418.64</v>
          </cell>
          <cell r="AH275">
            <v>163.97431726907632</v>
          </cell>
          <cell r="AI275" t="str">
            <v/>
          </cell>
          <cell r="AJ275" t="str">
            <v>GVTNT</v>
          </cell>
        </row>
        <row r="276">
          <cell r="E276" t="str">
            <v>II.3.1.vandens siurbliai, nuotekų ir dumblo siurbliai virš 5 kW, kita įranga</v>
          </cell>
          <cell r="F276" t="str">
            <v>II.Gavyba</v>
          </cell>
          <cell r="I276">
            <v>483.08</v>
          </cell>
          <cell r="M276">
            <v>483.08</v>
          </cell>
          <cell r="AH276">
            <v>189.20284136546184</v>
          </cell>
          <cell r="AI276" t="str">
            <v/>
          </cell>
          <cell r="AJ276" t="str">
            <v>GVTNT</v>
          </cell>
        </row>
        <row r="277">
          <cell r="E277" t="str">
            <v>II.4.2. įrankiai</v>
          </cell>
          <cell r="F277" t="str">
            <v>II.Gavyba</v>
          </cell>
          <cell r="I277">
            <v>441</v>
          </cell>
          <cell r="M277">
            <v>441</v>
          </cell>
          <cell r="AH277">
            <v>0</v>
          </cell>
          <cell r="AI277" t="str">
            <v>Nusidėvėjęs</v>
          </cell>
          <cell r="AJ277" t="str">
            <v>GVTNT</v>
          </cell>
        </row>
        <row r="278">
          <cell r="E278" t="str">
            <v>II.4.2. įrankiai</v>
          </cell>
          <cell r="F278" t="str">
            <v>II.Gavyba</v>
          </cell>
          <cell r="I278">
            <v>462</v>
          </cell>
          <cell r="M278">
            <v>462</v>
          </cell>
          <cell r="AH278">
            <v>0</v>
          </cell>
          <cell r="AI278" t="str">
            <v>Nusidėvėjęs</v>
          </cell>
          <cell r="AJ278" t="str">
            <v>GVTNT</v>
          </cell>
        </row>
        <row r="279">
          <cell r="E279" t="str">
            <v>II.3.1.vandens siurbliai, nuotekų ir dumblo siurbliai virš 5 kW, kita įranga</v>
          </cell>
          <cell r="F279" t="str">
            <v>II.Gavyba</v>
          </cell>
          <cell r="I279">
            <v>261.56</v>
          </cell>
          <cell r="M279">
            <v>261.56</v>
          </cell>
          <cell r="AH279">
            <v>104.61714285714282</v>
          </cell>
          <cell r="AI279" t="str">
            <v/>
          </cell>
          <cell r="AJ279" t="str">
            <v>GVTNT</v>
          </cell>
        </row>
        <row r="280">
          <cell r="E280" t="str">
            <v>II.4.2. įrankiai</v>
          </cell>
          <cell r="F280" t="str">
            <v>II.Gavyba</v>
          </cell>
          <cell r="I280">
            <v>417.63</v>
          </cell>
          <cell r="M280">
            <v>417.63</v>
          </cell>
          <cell r="AH280">
            <v>4.7027252252252651</v>
          </cell>
          <cell r="AI280" t="str">
            <v/>
          </cell>
          <cell r="AJ280" t="str">
            <v>GVTNT</v>
          </cell>
        </row>
        <row r="281">
          <cell r="E281" t="str">
            <v>II.4.2. įrankiai</v>
          </cell>
          <cell r="F281" t="str">
            <v>II.Gavyba</v>
          </cell>
          <cell r="I281">
            <v>417.63</v>
          </cell>
          <cell r="M281">
            <v>417.63</v>
          </cell>
          <cell r="AH281">
            <v>4.7027252252252651</v>
          </cell>
          <cell r="AI281" t="str">
            <v/>
          </cell>
          <cell r="AJ281" t="str">
            <v>GVTNT</v>
          </cell>
        </row>
        <row r="282">
          <cell r="E282" t="str">
            <v>II.4.2. įrankiai</v>
          </cell>
          <cell r="F282" t="str">
            <v>II.Gavyba</v>
          </cell>
          <cell r="I282">
            <v>432.84</v>
          </cell>
          <cell r="M282">
            <v>432.84</v>
          </cell>
          <cell r="AH282">
            <v>4.8741666666666674</v>
          </cell>
          <cell r="AI282" t="str">
            <v/>
          </cell>
          <cell r="AJ282" t="str">
            <v>GVTNT</v>
          </cell>
        </row>
        <row r="283">
          <cell r="E283" t="str">
            <v>II.4.2. įrankiai</v>
          </cell>
          <cell r="F283" t="str">
            <v>III.Dumblas</v>
          </cell>
          <cell r="I283">
            <v>217.22</v>
          </cell>
          <cell r="M283">
            <v>217.22</v>
          </cell>
          <cell r="AH283">
            <v>2.4464864864864637</v>
          </cell>
          <cell r="AI283" t="str">
            <v/>
          </cell>
          <cell r="AJ283" t="str">
            <v>GVTNT</v>
          </cell>
        </row>
        <row r="284">
          <cell r="E284" t="str">
            <v>II.4.2. įrankiai</v>
          </cell>
          <cell r="F284" t="str">
            <v>II.Gavyba</v>
          </cell>
          <cell r="I284">
            <v>555</v>
          </cell>
          <cell r="M284">
            <v>555</v>
          </cell>
          <cell r="AH284">
            <v>12.657894736842081</v>
          </cell>
          <cell r="AI284" t="str">
            <v/>
          </cell>
          <cell r="AJ284" t="str">
            <v>GVTNT</v>
          </cell>
        </row>
        <row r="285">
          <cell r="E285" t="str">
            <v>II.4.2. įrankiai</v>
          </cell>
          <cell r="F285" t="str">
            <v>II.Gavyba</v>
          </cell>
          <cell r="I285">
            <v>555</v>
          </cell>
          <cell r="M285">
            <v>555</v>
          </cell>
          <cell r="AH285">
            <v>12.657894736842081</v>
          </cell>
          <cell r="AI285" t="str">
            <v/>
          </cell>
          <cell r="AJ285" t="str">
            <v>GVTNT</v>
          </cell>
        </row>
        <row r="286">
          <cell r="E286" t="str">
            <v>II.3.1.vandens siurbliai, nuotekų ir dumblo siurbliai virš 5 kW, kita įranga</v>
          </cell>
          <cell r="F286" t="str">
            <v>II.Gavyba</v>
          </cell>
          <cell r="I286">
            <v>456.18</v>
          </cell>
          <cell r="M286">
            <v>456.18</v>
          </cell>
          <cell r="AH286">
            <v>193.87327586206897</v>
          </cell>
          <cell r="AI286" t="str">
            <v/>
          </cell>
          <cell r="AJ286" t="str">
            <v>GVTNT</v>
          </cell>
        </row>
        <row r="287">
          <cell r="E287" t="str">
            <v>II.3.1.vandens siurbliai, nuotekų ir dumblo siurbliai virš 5 kW, kita įranga</v>
          </cell>
          <cell r="F287" t="str">
            <v>II.Gavyba</v>
          </cell>
          <cell r="I287">
            <v>296.56</v>
          </cell>
          <cell r="M287">
            <v>296.56</v>
          </cell>
          <cell r="AH287">
            <v>128.5030303030303</v>
          </cell>
          <cell r="AI287" t="str">
            <v/>
          </cell>
          <cell r="AJ287" t="str">
            <v>GVTNT</v>
          </cell>
        </row>
        <row r="288">
          <cell r="E288" t="str">
            <v>II.4.2. įrankiai</v>
          </cell>
          <cell r="F288" t="str">
            <v>II.Gavyba</v>
          </cell>
          <cell r="I288">
            <v>647.83000000000004</v>
          </cell>
          <cell r="M288">
            <v>647.83000000000004</v>
          </cell>
          <cell r="AH288">
            <v>30.231000000000108</v>
          </cell>
          <cell r="AI288" t="str">
            <v/>
          </cell>
          <cell r="AJ288" t="str">
            <v>GVTNT</v>
          </cell>
        </row>
        <row r="289">
          <cell r="E289" t="str">
            <v>II.4.2. įrankiai</v>
          </cell>
          <cell r="F289" t="str">
            <v>II.Gavyba</v>
          </cell>
          <cell r="I289">
            <v>639.57000000000005</v>
          </cell>
          <cell r="M289">
            <v>639.57000000000005</v>
          </cell>
          <cell r="AH289">
            <v>29.847666666666669</v>
          </cell>
          <cell r="AI289" t="str">
            <v/>
          </cell>
          <cell r="AJ289" t="str">
            <v>GVTNT</v>
          </cell>
        </row>
        <row r="290">
          <cell r="E290" t="str">
            <v>II.3.1.vandens siurbliai, nuotekų ir dumblo siurbliai virš 5 kW, kita įranga</v>
          </cell>
          <cell r="F290" t="str">
            <v>II.Gavyba</v>
          </cell>
          <cell r="I290">
            <v>446.9</v>
          </cell>
          <cell r="M290">
            <v>446.9</v>
          </cell>
          <cell r="AH290">
            <v>197.38083333333333</v>
          </cell>
          <cell r="AI290" t="str">
            <v/>
          </cell>
          <cell r="AJ290" t="str">
            <v>GVTNT</v>
          </cell>
        </row>
        <row r="291">
          <cell r="E291" t="str">
            <v>II.3.1.vandens siurbliai, nuotekų ir dumblo siurbliai virš 5 kW, kita įranga</v>
          </cell>
          <cell r="F291" t="str">
            <v>II.Gavyba</v>
          </cell>
          <cell r="I291">
            <v>375.62</v>
          </cell>
          <cell r="M291">
            <v>375.62</v>
          </cell>
          <cell r="AH291">
            <v>165.90191011235953</v>
          </cell>
          <cell r="AI291" t="str">
            <v/>
          </cell>
          <cell r="AJ291" t="str">
            <v>GVTNT</v>
          </cell>
        </row>
        <row r="292">
          <cell r="E292" t="str">
            <v>II.4.2. įrankiai</v>
          </cell>
          <cell r="F292" t="str">
            <v>II.Gavyba</v>
          </cell>
          <cell r="I292">
            <v>642</v>
          </cell>
          <cell r="M292">
            <v>642</v>
          </cell>
          <cell r="AH292">
            <v>45.85714285714289</v>
          </cell>
          <cell r="AI292" t="str">
            <v/>
          </cell>
          <cell r="AJ292" t="str">
            <v>GVTNT</v>
          </cell>
        </row>
        <row r="293">
          <cell r="E293" t="str">
            <v>II.4.2. įrankiai</v>
          </cell>
          <cell r="F293" t="str">
            <v>II.Gavyba</v>
          </cell>
          <cell r="I293">
            <v>555</v>
          </cell>
          <cell r="M293">
            <v>555</v>
          </cell>
          <cell r="AH293">
            <v>39.64285714285711</v>
          </cell>
          <cell r="AI293" t="str">
            <v/>
          </cell>
          <cell r="AJ293" t="str">
            <v>GVTNT</v>
          </cell>
        </row>
        <row r="294">
          <cell r="E294" t="str">
            <v>II.4.2. įrankiai</v>
          </cell>
          <cell r="F294" t="str">
            <v>II.Gavyba</v>
          </cell>
          <cell r="I294">
            <v>549.07000000000005</v>
          </cell>
          <cell r="M294">
            <v>549.07000000000005</v>
          </cell>
          <cell r="AH294">
            <v>39.22071428571428</v>
          </cell>
          <cell r="AI294" t="str">
            <v/>
          </cell>
          <cell r="AJ294" t="str">
            <v>GVTNT</v>
          </cell>
        </row>
        <row r="295">
          <cell r="E295" t="str">
            <v>II.4.2. įrankiai</v>
          </cell>
          <cell r="F295" t="str">
            <v>II.Gavyba</v>
          </cell>
          <cell r="I295">
            <v>557.34</v>
          </cell>
          <cell r="M295">
            <v>557.34</v>
          </cell>
          <cell r="AH295">
            <v>39.809285714285693</v>
          </cell>
          <cell r="AI295" t="str">
            <v/>
          </cell>
          <cell r="AJ295" t="str">
            <v>GVTNT</v>
          </cell>
        </row>
        <row r="296">
          <cell r="E296" t="str">
            <v>II.4.2. įrankiai</v>
          </cell>
          <cell r="F296" t="str">
            <v>II.Gavyba</v>
          </cell>
          <cell r="I296">
            <v>555</v>
          </cell>
          <cell r="M296">
            <v>555</v>
          </cell>
          <cell r="AH296">
            <v>53.818181818181756</v>
          </cell>
          <cell r="AI296" t="str">
            <v/>
          </cell>
          <cell r="AJ296" t="str">
            <v>GVTNT</v>
          </cell>
        </row>
        <row r="297">
          <cell r="E297" t="str">
            <v>II.4.2. įrankiai</v>
          </cell>
          <cell r="F297" t="str">
            <v>II.Gavyba</v>
          </cell>
          <cell r="I297">
            <v>520.53</v>
          </cell>
          <cell r="M297">
            <v>520.53</v>
          </cell>
          <cell r="AH297">
            <v>64.121376811594189</v>
          </cell>
          <cell r="AI297" t="str">
            <v/>
          </cell>
          <cell r="AJ297" t="str">
            <v>GVTNT</v>
          </cell>
        </row>
        <row r="298">
          <cell r="E298" t="str">
            <v>II.4.2. įrankiai</v>
          </cell>
          <cell r="F298" t="str">
            <v>II.Gavyba</v>
          </cell>
          <cell r="I298">
            <v>520.51</v>
          </cell>
          <cell r="M298">
            <v>520.51</v>
          </cell>
          <cell r="AH298">
            <v>64.121739130434776</v>
          </cell>
          <cell r="AI298" t="str">
            <v/>
          </cell>
          <cell r="AJ298" t="str">
            <v>GVTNT</v>
          </cell>
        </row>
        <row r="299">
          <cell r="E299" t="str">
            <v>II.4.2. įrankiai</v>
          </cell>
          <cell r="F299" t="str">
            <v>III.Valymas</v>
          </cell>
          <cell r="I299">
            <v>550</v>
          </cell>
          <cell r="M299">
            <v>550</v>
          </cell>
          <cell r="AH299">
            <v>67.753623188405811</v>
          </cell>
          <cell r="AI299" t="str">
            <v/>
          </cell>
          <cell r="AJ299" t="str">
            <v>GVTNT</v>
          </cell>
        </row>
        <row r="300">
          <cell r="E300" t="str">
            <v>II.4.2. įrankiai</v>
          </cell>
          <cell r="F300" t="str">
            <v>III.Valymas</v>
          </cell>
          <cell r="I300">
            <v>550</v>
          </cell>
          <cell r="M300">
            <v>550</v>
          </cell>
          <cell r="AH300">
            <v>67.753623188405811</v>
          </cell>
          <cell r="AI300" t="str">
            <v/>
          </cell>
          <cell r="AJ300" t="str">
            <v>GVTNT</v>
          </cell>
        </row>
        <row r="301">
          <cell r="E301" t="str">
            <v>II.3.1.vandens siurbliai, nuotekų ir dumblo siurbliai virš 5 kW, kita įranga</v>
          </cell>
          <cell r="F301" t="str">
            <v>II.Gavyba</v>
          </cell>
          <cell r="I301">
            <v>263.43</v>
          </cell>
          <cell r="M301">
            <v>263.43</v>
          </cell>
          <cell r="AH301">
            <v>129.52363157894737</v>
          </cell>
          <cell r="AI301" t="str">
            <v/>
          </cell>
          <cell r="AJ301" t="str">
            <v>GVTNT</v>
          </cell>
        </row>
        <row r="302">
          <cell r="E302" t="str">
            <v>II.4.2. įrankiai</v>
          </cell>
          <cell r="F302" t="str">
            <v>III.Valymas</v>
          </cell>
          <cell r="I302">
            <v>550</v>
          </cell>
          <cell r="M302">
            <v>550</v>
          </cell>
          <cell r="AH302">
            <v>75.088652482269538</v>
          </cell>
          <cell r="AI302" t="str">
            <v/>
          </cell>
          <cell r="AJ302" t="str">
            <v>GVTNT</v>
          </cell>
        </row>
        <row r="303">
          <cell r="E303" t="str">
            <v>II.4.2. įrankiai</v>
          </cell>
          <cell r="F303" t="str">
            <v>III.Dumblas</v>
          </cell>
          <cell r="I303">
            <v>399</v>
          </cell>
          <cell r="M303">
            <v>399</v>
          </cell>
          <cell r="AH303">
            <v>54.473404255319167</v>
          </cell>
          <cell r="AI303" t="str">
            <v/>
          </cell>
          <cell r="AJ303" t="str">
            <v>GVTNT</v>
          </cell>
        </row>
        <row r="304">
          <cell r="E304" t="str">
            <v>II.4.2. įrankiai</v>
          </cell>
          <cell r="F304" t="str">
            <v>III.Dumblas</v>
          </cell>
          <cell r="I304">
            <v>399</v>
          </cell>
          <cell r="M304">
            <v>399</v>
          </cell>
          <cell r="AH304">
            <v>54.473404255319167</v>
          </cell>
          <cell r="AI304" t="str">
            <v/>
          </cell>
          <cell r="AJ304" t="str">
            <v>GVTNT</v>
          </cell>
        </row>
        <row r="305">
          <cell r="E305" t="str">
            <v>II.3.1.vandens siurbliai, nuotekų ir dumblo siurbliai virš 5 kW, kita įranga</v>
          </cell>
          <cell r="F305" t="str">
            <v>II.Gavyba</v>
          </cell>
          <cell r="I305">
            <v>490.91</v>
          </cell>
          <cell r="M305">
            <v>490.91</v>
          </cell>
          <cell r="AH305">
            <v>245.45625000000001</v>
          </cell>
          <cell r="AI305" t="str">
            <v/>
          </cell>
          <cell r="AJ305" t="str">
            <v>GVTNT</v>
          </cell>
        </row>
        <row r="306">
          <cell r="E306" t="str">
            <v>II.4.2. įrankiai</v>
          </cell>
          <cell r="F306" t="str">
            <v>II.Gavyba</v>
          </cell>
          <cell r="I306">
            <v>439.24</v>
          </cell>
          <cell r="M306">
            <v>439.24</v>
          </cell>
          <cell r="AH306">
            <v>65.884999999999991</v>
          </cell>
          <cell r="AI306" t="str">
            <v/>
          </cell>
          <cell r="AJ306" t="str">
            <v>GVTNT</v>
          </cell>
        </row>
        <row r="307">
          <cell r="E307" t="str">
            <v>II.4.2. įrankiai</v>
          </cell>
          <cell r="F307" t="str">
            <v>II.Gavyba</v>
          </cell>
          <cell r="I307">
            <v>443.38</v>
          </cell>
          <cell r="M307">
            <v>443.38</v>
          </cell>
          <cell r="AH307">
            <v>66.504999999999995</v>
          </cell>
          <cell r="AI307" t="str">
            <v/>
          </cell>
          <cell r="AJ307" t="str">
            <v>GVTNT</v>
          </cell>
        </row>
        <row r="308">
          <cell r="E308" t="str">
            <v>II.4.2. įrankiai</v>
          </cell>
          <cell r="F308" t="str">
            <v>II.Gavyba</v>
          </cell>
          <cell r="I308">
            <v>244</v>
          </cell>
          <cell r="M308">
            <v>244</v>
          </cell>
          <cell r="AH308">
            <v>36.600000000000023</v>
          </cell>
          <cell r="AI308" t="str">
            <v/>
          </cell>
          <cell r="AJ308" t="str">
            <v>GVTNT</v>
          </cell>
        </row>
        <row r="309">
          <cell r="E309" t="str">
            <v>II.4.2. įrankiai</v>
          </cell>
          <cell r="F309" t="str">
            <v>II.Gavyba</v>
          </cell>
          <cell r="I309">
            <v>244</v>
          </cell>
          <cell r="M309">
            <v>244</v>
          </cell>
          <cell r="AH309">
            <v>36.600000000000023</v>
          </cell>
          <cell r="AI309" t="str">
            <v/>
          </cell>
          <cell r="AJ309" t="str">
            <v>GVTNT</v>
          </cell>
        </row>
        <row r="310">
          <cell r="E310" t="str">
            <v>II.4.2. įrankiai</v>
          </cell>
          <cell r="F310" t="str">
            <v>II.Gavyba</v>
          </cell>
          <cell r="I310">
            <v>244</v>
          </cell>
          <cell r="M310">
            <v>244</v>
          </cell>
          <cell r="AH310">
            <v>36.600000000000023</v>
          </cell>
          <cell r="AI310" t="str">
            <v/>
          </cell>
          <cell r="AJ310" t="str">
            <v>GVTNT</v>
          </cell>
        </row>
        <row r="311">
          <cell r="E311" t="str">
            <v>II.4.2. įrankiai</v>
          </cell>
          <cell r="F311" t="str">
            <v>II.Pristatymas</v>
          </cell>
          <cell r="I311">
            <v>550</v>
          </cell>
          <cell r="M311">
            <v>550</v>
          </cell>
          <cell r="AH311">
            <v>89.982993197278915</v>
          </cell>
          <cell r="AI311" t="str">
            <v/>
          </cell>
          <cell r="AJ311" t="str">
            <v>GVTNT</v>
          </cell>
        </row>
        <row r="312">
          <cell r="E312" t="str">
            <v>II.4.2. įrankiai</v>
          </cell>
          <cell r="F312" t="str">
            <v>II.Pristatymas</v>
          </cell>
          <cell r="I312">
            <v>550</v>
          </cell>
          <cell r="M312">
            <v>550</v>
          </cell>
          <cell r="AH312">
            <v>89.982993197278915</v>
          </cell>
          <cell r="AI312" t="str">
            <v/>
          </cell>
          <cell r="AJ312" t="str">
            <v>GVTNT</v>
          </cell>
        </row>
        <row r="313">
          <cell r="E313" t="str">
            <v>II.4.2. įrankiai</v>
          </cell>
          <cell r="F313" t="str">
            <v>II.Pristatymas</v>
          </cell>
          <cell r="I313">
            <v>550</v>
          </cell>
          <cell r="M313">
            <v>550</v>
          </cell>
          <cell r="AH313">
            <v>89.982993197278915</v>
          </cell>
          <cell r="AI313" t="str">
            <v/>
          </cell>
          <cell r="AJ313" t="str">
            <v>GVTNT</v>
          </cell>
        </row>
        <row r="314">
          <cell r="E314" t="str">
            <v>II.3.1.vandens siurbliai, nuotekų ir dumblo siurbliai virš 5 kW, kita įranga</v>
          </cell>
          <cell r="F314" t="str">
            <v>II.Pristatymas</v>
          </cell>
          <cell r="I314">
            <v>449</v>
          </cell>
          <cell r="M314">
            <v>449</v>
          </cell>
          <cell r="AH314">
            <v>228.24166666666667</v>
          </cell>
          <cell r="AI314" t="str">
            <v/>
          </cell>
          <cell r="AJ314" t="str">
            <v>GVTNT</v>
          </cell>
        </row>
        <row r="315">
          <cell r="E315" t="str">
            <v>II.3.1.vandens siurbliai, nuotekų ir dumblo siurbliai virš 5 kW, kita įranga</v>
          </cell>
          <cell r="F315" t="str">
            <v>II.Pristatymas</v>
          </cell>
          <cell r="I315">
            <v>314.88</v>
          </cell>
          <cell r="M315">
            <v>314.88</v>
          </cell>
          <cell r="AH315">
            <v>162.68568027210881</v>
          </cell>
          <cell r="AI315" t="str">
            <v/>
          </cell>
          <cell r="AJ315" t="str">
            <v>GVTNT</v>
          </cell>
        </row>
        <row r="316">
          <cell r="E316" t="str">
            <v>II.3.1.vandens siurbliai, nuotekų ir dumblo siurbliai virš 5 kW, kita įranga</v>
          </cell>
          <cell r="F316" t="str">
            <v>II.Pristatymas</v>
          </cell>
          <cell r="I316">
            <v>247</v>
          </cell>
          <cell r="M316">
            <v>247</v>
          </cell>
          <cell r="AH316">
            <v>129.67500000000001</v>
          </cell>
          <cell r="AI316" t="str">
            <v/>
          </cell>
          <cell r="AJ316" t="str">
            <v>GVTNT</v>
          </cell>
        </row>
        <row r="317">
          <cell r="E317" t="str">
            <v>II.3.1.vandens siurbliai, nuotekų ir dumblo siurbliai virš 5 kW, kita įranga</v>
          </cell>
          <cell r="F317" t="str">
            <v>II.Pristatymas</v>
          </cell>
          <cell r="I317">
            <v>247</v>
          </cell>
          <cell r="M317">
            <v>247</v>
          </cell>
          <cell r="AH317">
            <v>129.67500000000001</v>
          </cell>
          <cell r="AI317" t="str">
            <v/>
          </cell>
          <cell r="AJ317" t="str">
            <v>GVTNT</v>
          </cell>
        </row>
        <row r="318">
          <cell r="E318" t="str">
            <v>II.4.2. įrankiai</v>
          </cell>
          <cell r="F318" t="str">
            <v>II.Pristatymas</v>
          </cell>
          <cell r="I318">
            <v>327</v>
          </cell>
          <cell r="M318">
            <v>327</v>
          </cell>
          <cell r="AH318">
            <v>80.957272727272709</v>
          </cell>
          <cell r="AI318" t="str">
            <v/>
          </cell>
          <cell r="AJ318" t="str">
            <v>GVTNT</v>
          </cell>
        </row>
        <row r="319">
          <cell r="E319" t="str">
            <v>II.4.2. įrankiai</v>
          </cell>
          <cell r="F319" t="str">
            <v>III.Surinkimas</v>
          </cell>
          <cell r="I319">
            <v>498</v>
          </cell>
          <cell r="M319">
            <v>498</v>
          </cell>
          <cell r="AH319">
            <v>116.19999999999999</v>
          </cell>
          <cell r="AI319" t="str">
            <v/>
          </cell>
          <cell r="AJ319" t="str">
            <v>GVTNT</v>
          </cell>
        </row>
        <row r="320">
          <cell r="E320" t="str">
            <v>II.4.2. įrankiai</v>
          </cell>
          <cell r="F320" t="str">
            <v>III.Surinkimas</v>
          </cell>
          <cell r="I320">
            <v>1390</v>
          </cell>
          <cell r="M320">
            <v>1390</v>
          </cell>
          <cell r="AH320">
            <v>324.33333333333326</v>
          </cell>
          <cell r="AI320" t="str">
            <v/>
          </cell>
          <cell r="AJ320" t="str">
            <v>GVTNT</v>
          </cell>
        </row>
        <row r="321">
          <cell r="E321" t="str">
            <v>II.3.1.vandens siurbliai, nuotekų ir dumblo siurbliai virš 5 kW, kita įranga</v>
          </cell>
          <cell r="F321" t="str">
            <v>II.Pristatymas</v>
          </cell>
          <cell r="I321">
            <v>263.43</v>
          </cell>
          <cell r="M321">
            <v>263.43</v>
          </cell>
          <cell r="AH321">
            <v>147.08451456310681</v>
          </cell>
          <cell r="AI321" t="str">
            <v/>
          </cell>
          <cell r="AJ321" t="str">
            <v>GVTNT</v>
          </cell>
        </row>
        <row r="322">
          <cell r="E322" t="str">
            <v>II.4.2. įrankiai</v>
          </cell>
          <cell r="F322" t="str">
            <v>Netiesioginės sąnaudos</v>
          </cell>
          <cell r="I322">
            <v>520.66</v>
          </cell>
          <cell r="M322">
            <v>520.66</v>
          </cell>
          <cell r="AH322">
            <v>128.90377272727272</v>
          </cell>
          <cell r="AI322" t="str">
            <v/>
          </cell>
          <cell r="AJ322" t="str">
            <v>GVTNT</v>
          </cell>
        </row>
        <row r="323">
          <cell r="E323" t="str">
            <v>II.3.1.vandens siurbliai, nuotekų ir dumblo siurbliai virš 5 kW, kita įranga</v>
          </cell>
          <cell r="F323" t="str">
            <v>II.Pristatymas</v>
          </cell>
          <cell r="I323">
            <v>27670</v>
          </cell>
          <cell r="M323">
            <v>27670</v>
          </cell>
          <cell r="AH323">
            <v>15679.666666666668</v>
          </cell>
          <cell r="AI323" t="str">
            <v/>
          </cell>
          <cell r="AJ323" t="str">
            <v>GVTNT</v>
          </cell>
        </row>
        <row r="324">
          <cell r="E324" t="str">
            <v>II.4.2. įrankiai</v>
          </cell>
          <cell r="F324" t="str">
            <v>II.Pristatymas</v>
          </cell>
          <cell r="I324">
            <v>435.54</v>
          </cell>
          <cell r="M324">
            <v>435.54</v>
          </cell>
          <cell r="AH324">
            <v>120.34565789473686</v>
          </cell>
          <cell r="AI324" t="str">
            <v/>
          </cell>
          <cell r="AJ324" t="str">
            <v>GVTNT</v>
          </cell>
        </row>
        <row r="325">
          <cell r="E325" t="str">
            <v>II.4.2. įrankiai</v>
          </cell>
          <cell r="F325" t="str">
            <v>II.Pristatymas</v>
          </cell>
          <cell r="I325">
            <v>315.24</v>
          </cell>
          <cell r="M325">
            <v>315.24</v>
          </cell>
          <cell r="AH325">
            <v>91.672356321839061</v>
          </cell>
          <cell r="AI325" t="str">
            <v/>
          </cell>
          <cell r="AJ325" t="str">
            <v>GVTNT</v>
          </cell>
        </row>
        <row r="326">
          <cell r="E326" t="str">
            <v>II.3.1.vandens siurbliai, nuotekų ir dumblo siurbliai virš 5 kW, kita įranga</v>
          </cell>
          <cell r="F326" t="str">
            <v>II.Pristatymas</v>
          </cell>
          <cell r="I326">
            <v>263.43</v>
          </cell>
          <cell r="M326">
            <v>263.43</v>
          </cell>
          <cell r="AH326">
            <v>158.06</v>
          </cell>
          <cell r="AI326" t="str">
            <v/>
          </cell>
          <cell r="AJ326" t="str">
            <v>GVTNT</v>
          </cell>
        </row>
        <row r="327">
          <cell r="E327" t="str">
            <v>II.3.1.vandens siurbliai, nuotekų ir dumblo siurbliai virš 5 kW, kita įranga</v>
          </cell>
          <cell r="F327" t="str">
            <v>II.Pristatymas</v>
          </cell>
          <cell r="I327">
            <v>529.15</v>
          </cell>
          <cell r="M327">
            <v>529.15</v>
          </cell>
          <cell r="AH327">
            <v>317.48666666666662</v>
          </cell>
          <cell r="AI327" t="str">
            <v/>
          </cell>
          <cell r="AJ327" t="str">
            <v>GVTNT</v>
          </cell>
        </row>
        <row r="328">
          <cell r="E328" t="str">
            <v>II.3.1.vandens siurbliai, nuotekų ir dumblo siurbliai virš 5 kW, kita įranga</v>
          </cell>
          <cell r="F328" t="str">
            <v>II.Pristatymas</v>
          </cell>
          <cell r="I328">
            <v>416.53</v>
          </cell>
          <cell r="M328">
            <v>416.53</v>
          </cell>
          <cell r="AH328">
            <v>249.92</v>
          </cell>
          <cell r="AI328" t="str">
            <v/>
          </cell>
          <cell r="AJ328" t="str">
            <v>GVTNT</v>
          </cell>
        </row>
        <row r="329">
          <cell r="E329" t="str">
            <v>II.3.1.vandens siurbliai, nuotekų ir dumblo siurbliai virš 5 kW, kita įranga</v>
          </cell>
          <cell r="F329" t="str">
            <v>V.Nereguliuojama</v>
          </cell>
          <cell r="I329">
            <v>242.74</v>
          </cell>
          <cell r="M329">
            <v>242.74</v>
          </cell>
          <cell r="AH329">
            <v>0</v>
          </cell>
          <cell r="AI329" t="str">
            <v>Nusidėvėjęs</v>
          </cell>
          <cell r="AJ329" t="str">
            <v>X</v>
          </cell>
        </row>
        <row r="330">
          <cell r="E330" t="str">
            <v>II.3.1.vandens siurbliai, nuotekų ir dumblo siurbliai virš 5 kW, kita įranga</v>
          </cell>
          <cell r="F330" t="str">
            <v>V.Nereguliuojama</v>
          </cell>
          <cell r="I330">
            <v>242.74</v>
          </cell>
          <cell r="M330">
            <v>242.74</v>
          </cell>
          <cell r="AH330">
            <v>0</v>
          </cell>
          <cell r="AI330" t="str">
            <v>Nusidėvėjęs</v>
          </cell>
          <cell r="AJ330" t="str">
            <v>X</v>
          </cell>
        </row>
        <row r="331">
          <cell r="E331" t="str">
            <v>II.3.1.vandens siurbliai, nuotekų ir dumblo siurbliai virš 5 kW, kita įranga</v>
          </cell>
          <cell r="F331" t="str">
            <v>V.Nereguliuojama</v>
          </cell>
          <cell r="I331">
            <v>242.74</v>
          </cell>
          <cell r="M331">
            <v>242.74</v>
          </cell>
          <cell r="AH331">
            <v>0</v>
          </cell>
          <cell r="AI331" t="str">
            <v>Nusidėvėjęs</v>
          </cell>
          <cell r="AJ331" t="str">
            <v>X</v>
          </cell>
        </row>
        <row r="332">
          <cell r="E332" t="str">
            <v>II.3.1.vandens siurbliai, nuotekų ir dumblo siurbliai virš 5 kW, kita įranga</v>
          </cell>
          <cell r="F332" t="str">
            <v>V.Nereguliuojama</v>
          </cell>
          <cell r="I332">
            <v>242.74</v>
          </cell>
          <cell r="M332">
            <v>242.74</v>
          </cell>
          <cell r="AH332">
            <v>0</v>
          </cell>
          <cell r="AI332" t="str">
            <v>Nusidėvėjęs</v>
          </cell>
          <cell r="AJ332" t="str">
            <v>X</v>
          </cell>
        </row>
        <row r="333">
          <cell r="E333" t="str">
            <v>II.3.1.vandens siurbliai, nuotekų ir dumblo siurbliai virš 5 kW, kita įranga</v>
          </cell>
          <cell r="F333" t="str">
            <v>V.Nereguliuojama</v>
          </cell>
          <cell r="I333">
            <v>314.24</v>
          </cell>
          <cell r="M333">
            <v>314.24</v>
          </cell>
          <cell r="AH333">
            <v>28.395598591549287</v>
          </cell>
          <cell r="AI333" t="str">
            <v/>
          </cell>
          <cell r="AJ333" t="str">
            <v>X</v>
          </cell>
        </row>
        <row r="334">
          <cell r="E334" t="str">
            <v>II.3.1.vandens siurbliai, nuotekų ir dumblo siurbliai virš 5 kW, kita įranga</v>
          </cell>
          <cell r="F334" t="str">
            <v>V.Nereguliuojama</v>
          </cell>
          <cell r="I334">
            <v>314.24</v>
          </cell>
          <cell r="M334">
            <v>314.24</v>
          </cell>
          <cell r="AH334">
            <v>28.395598591549287</v>
          </cell>
          <cell r="AI334" t="str">
            <v/>
          </cell>
          <cell r="AJ334" t="str">
            <v>X</v>
          </cell>
        </row>
        <row r="335">
          <cell r="E335" t="str">
            <v>II.3.1.vandens siurbliai, nuotekų ir dumblo siurbliai virš 5 kW, kita įranga</v>
          </cell>
          <cell r="F335" t="str">
            <v>V.Nereguliuojama</v>
          </cell>
          <cell r="I335">
            <v>314.24</v>
          </cell>
          <cell r="M335">
            <v>314.24</v>
          </cell>
          <cell r="AH335">
            <v>28.395598591549287</v>
          </cell>
          <cell r="AI335" t="str">
            <v/>
          </cell>
          <cell r="AJ335" t="str">
            <v>X</v>
          </cell>
        </row>
        <row r="336">
          <cell r="E336" t="str">
            <v>II.3.1.vandens siurbliai, nuotekų ir dumblo siurbliai virš 5 kW, kita įranga</v>
          </cell>
          <cell r="F336" t="str">
            <v>V.Nereguliuojama</v>
          </cell>
          <cell r="I336">
            <v>314.24</v>
          </cell>
          <cell r="M336">
            <v>314.24</v>
          </cell>
          <cell r="AH336">
            <v>28.395598591549287</v>
          </cell>
          <cell r="AI336" t="str">
            <v/>
          </cell>
          <cell r="AJ336" t="str">
            <v>X</v>
          </cell>
        </row>
        <row r="337">
          <cell r="E337" t="str">
            <v>II.3.1.vandens siurbliai, nuotekų ir dumblo siurbliai virš 5 kW, kita įranga</v>
          </cell>
          <cell r="F337" t="str">
            <v>V.Nereguliuojama</v>
          </cell>
          <cell r="I337">
            <v>314.24</v>
          </cell>
          <cell r="M337">
            <v>314.24</v>
          </cell>
          <cell r="AH337">
            <v>28.395598591549287</v>
          </cell>
          <cell r="AI337" t="str">
            <v/>
          </cell>
          <cell r="AJ337" t="str">
            <v>X</v>
          </cell>
        </row>
        <row r="338">
          <cell r="E338" t="str">
            <v>II.3.1.vandens siurbliai, nuotekų ir dumblo siurbliai virš 5 kW, kita įranga</v>
          </cell>
          <cell r="F338" t="str">
            <v>III.Valymas</v>
          </cell>
          <cell r="I338">
            <v>613.99</v>
          </cell>
          <cell r="M338">
            <v>613.99</v>
          </cell>
          <cell r="AH338">
            <v>0</v>
          </cell>
          <cell r="AI338" t="str">
            <v>Nusidėvėjęs</v>
          </cell>
          <cell r="AJ338" t="str">
            <v>GVTNT</v>
          </cell>
        </row>
        <row r="339">
          <cell r="E339" t="str">
            <v>II.2.4.Kiti įrenginiai</v>
          </cell>
          <cell r="F339" t="str">
            <v>III.Valymas</v>
          </cell>
          <cell r="I339">
            <v>268.66000000000003</v>
          </cell>
          <cell r="M339">
            <v>268.66000000000003</v>
          </cell>
          <cell r="AH339">
            <v>225.79295629820052</v>
          </cell>
          <cell r="AI339" t="str">
            <v/>
          </cell>
          <cell r="AJ339" t="str">
            <v>GVTNT</v>
          </cell>
        </row>
        <row r="340">
          <cell r="E340" t="str">
            <v>II.2.4.Kiti įrenginiai</v>
          </cell>
          <cell r="F340" t="str">
            <v>II.Gavyba</v>
          </cell>
          <cell r="I340">
            <v>5000</v>
          </cell>
          <cell r="M340">
            <v>5000</v>
          </cell>
          <cell r="AH340">
            <v>4328.9115646258506</v>
          </cell>
          <cell r="AI340" t="str">
            <v/>
          </cell>
          <cell r="AJ340" t="str">
            <v>GVTNT</v>
          </cell>
        </row>
        <row r="341">
          <cell r="E341" t="str">
            <v>II.2.4.Kiti įrenginiai</v>
          </cell>
          <cell r="F341" t="str">
            <v>II.Gavyba</v>
          </cell>
          <cell r="I341">
            <v>4000</v>
          </cell>
          <cell r="M341">
            <v>4000</v>
          </cell>
          <cell r="AH341">
            <v>3483.9662447257383</v>
          </cell>
          <cell r="AI341" t="str">
            <v/>
          </cell>
          <cell r="AJ341" t="str">
            <v>GVTNT</v>
          </cell>
        </row>
        <row r="342">
          <cell r="E342" t="str">
            <v>II.2.4.Kiti įrenginiai</v>
          </cell>
          <cell r="F342" t="str">
            <v>Netiesioginės sąnaudos</v>
          </cell>
          <cell r="I342">
            <v>2220.42</v>
          </cell>
          <cell r="M342">
            <v>2220.42</v>
          </cell>
          <cell r="AH342">
            <v>1956.084893267652</v>
          </cell>
          <cell r="AI342" t="str">
            <v/>
          </cell>
          <cell r="AJ342" t="str">
            <v>GVTNT</v>
          </cell>
        </row>
        <row r="343">
          <cell r="E343" t="str">
            <v>I.1.standartinė programinė įranga</v>
          </cell>
          <cell r="F343" t="str">
            <v>Bendrosios sąnaudos</v>
          </cell>
          <cell r="I343">
            <v>93.39</v>
          </cell>
          <cell r="M343">
            <v>93.39</v>
          </cell>
          <cell r="AH343">
            <v>0</v>
          </cell>
          <cell r="AI343" t="str">
            <v>Nusidėvėjęs</v>
          </cell>
          <cell r="AJ343" t="str">
            <v>GVTNT</v>
          </cell>
        </row>
        <row r="344">
          <cell r="E344" t="str">
            <v>I.1.standartinė programinė įranga</v>
          </cell>
          <cell r="F344" t="str">
            <v>Bendrosios sąnaudos</v>
          </cell>
          <cell r="I344">
            <v>183.47</v>
          </cell>
          <cell r="M344">
            <v>183.47</v>
          </cell>
          <cell r="AH344">
            <v>0</v>
          </cell>
          <cell r="AI344" t="str">
            <v>Nusidėvėjęs</v>
          </cell>
          <cell r="AJ344" t="str">
            <v>GVTNT</v>
          </cell>
        </row>
        <row r="345">
          <cell r="E345" t="str">
            <v>I.1.standartinė programinė įranga</v>
          </cell>
          <cell r="F345" t="str">
            <v>Bendrosios sąnaudos</v>
          </cell>
          <cell r="I345">
            <v>7750</v>
          </cell>
          <cell r="M345">
            <v>7750</v>
          </cell>
          <cell r="AH345">
            <v>0</v>
          </cell>
          <cell r="AI345" t="str">
            <v>Nusidėvėjęs</v>
          </cell>
          <cell r="AJ345" t="str">
            <v>GVTNT</v>
          </cell>
        </row>
        <row r="346">
          <cell r="E346" t="str">
            <v>II.2.3.vamzdynai</v>
          </cell>
          <cell r="F346" t="str">
            <v>II.Pristatymas</v>
          </cell>
          <cell r="I346">
            <v>422020.97</v>
          </cell>
          <cell r="J346">
            <v>422020.97</v>
          </cell>
          <cell r="M346">
            <v>0</v>
          </cell>
          <cell r="AH346">
            <v>0</v>
          </cell>
          <cell r="AI346" t="str">
            <v>Nusidėvėjęs</v>
          </cell>
          <cell r="AJ346" t="str">
            <v>GVTNT</v>
          </cell>
        </row>
        <row r="347">
          <cell r="E347" t="str">
            <v>II.2.3.vamzdynai</v>
          </cell>
          <cell r="F347" t="str">
            <v>II.Pristatymas</v>
          </cell>
          <cell r="I347">
            <v>11830.86</v>
          </cell>
          <cell r="J347">
            <v>11830.86</v>
          </cell>
          <cell r="M347">
            <v>0</v>
          </cell>
          <cell r="AH347">
            <v>0</v>
          </cell>
          <cell r="AI347" t="str">
            <v>Nusidėvėjęs</v>
          </cell>
          <cell r="AJ347" t="str">
            <v>GVTNT</v>
          </cell>
        </row>
        <row r="348">
          <cell r="E348" t="str">
            <v>II.2.3.vamzdynai</v>
          </cell>
          <cell r="F348" t="str">
            <v>II.Pristatymas</v>
          </cell>
          <cell r="I348">
            <v>214088.45</v>
          </cell>
          <cell r="J348">
            <v>214088.45</v>
          </cell>
          <cell r="M348">
            <v>0</v>
          </cell>
          <cell r="AH348">
            <v>0</v>
          </cell>
          <cell r="AI348" t="str">
            <v>Nusidėvėjęs</v>
          </cell>
          <cell r="AJ348" t="str">
            <v>GVTNT</v>
          </cell>
        </row>
        <row r="349">
          <cell r="E349" t="str">
            <v>II.2.3.vamzdynai</v>
          </cell>
          <cell r="F349" t="str">
            <v>II.Pristatymas</v>
          </cell>
          <cell r="I349">
            <v>1478.74</v>
          </cell>
          <cell r="J349">
            <v>1478.74</v>
          </cell>
          <cell r="M349">
            <v>0</v>
          </cell>
          <cell r="AH349">
            <v>0</v>
          </cell>
          <cell r="AI349" t="str">
            <v>Nusidėvėjęs</v>
          </cell>
          <cell r="AJ349" t="str">
            <v>GVTNT</v>
          </cell>
        </row>
        <row r="350">
          <cell r="E350" t="str">
            <v>II.2.3.vamzdynai</v>
          </cell>
          <cell r="F350" t="str">
            <v>II.Pristatymas</v>
          </cell>
          <cell r="I350">
            <v>743930.26</v>
          </cell>
          <cell r="J350">
            <v>743930.26</v>
          </cell>
          <cell r="M350">
            <v>0</v>
          </cell>
          <cell r="AH350">
            <v>0</v>
          </cell>
          <cell r="AI350" t="str">
            <v>Nusidėvėjęs</v>
          </cell>
          <cell r="AJ350" t="str">
            <v>GVTNT</v>
          </cell>
        </row>
        <row r="351">
          <cell r="E351" t="str">
            <v>II.2.3.vamzdynai</v>
          </cell>
          <cell r="F351" t="str">
            <v>II.Pristatymas</v>
          </cell>
          <cell r="I351">
            <v>5138.42</v>
          </cell>
          <cell r="J351">
            <v>5138.42</v>
          </cell>
          <cell r="M351">
            <v>0</v>
          </cell>
          <cell r="AH351">
            <v>0</v>
          </cell>
          <cell r="AI351" t="str">
            <v>Nusidėvėjęs</v>
          </cell>
          <cell r="AJ351" t="str">
            <v>GVTNT</v>
          </cell>
        </row>
        <row r="352">
          <cell r="E352" t="str">
            <v>II.2.3.vamzdynai</v>
          </cell>
          <cell r="F352" t="str">
            <v>II.Pristatymas</v>
          </cell>
          <cell r="I352">
            <v>187829.45</v>
          </cell>
          <cell r="J352">
            <v>187829.45</v>
          </cell>
          <cell r="M352">
            <v>0</v>
          </cell>
          <cell r="AH352">
            <v>0</v>
          </cell>
          <cell r="AI352" t="str">
            <v>Nusidėvėjęs</v>
          </cell>
          <cell r="AJ352" t="str">
            <v>GVTNT</v>
          </cell>
        </row>
        <row r="353">
          <cell r="E353" t="str">
            <v>II.2.3.vamzdynai</v>
          </cell>
          <cell r="F353" t="str">
            <v>II.Pristatymas</v>
          </cell>
          <cell r="I353">
            <v>1297.3599999999999</v>
          </cell>
          <cell r="J353">
            <v>1297.3599999999999</v>
          </cell>
          <cell r="M353">
            <v>0</v>
          </cell>
          <cell r="AH353">
            <v>0</v>
          </cell>
          <cell r="AI353" t="str">
            <v>Nusidėvėjęs</v>
          </cell>
          <cell r="AJ353" t="str">
            <v>GVTNT</v>
          </cell>
        </row>
        <row r="354">
          <cell r="E354" t="str">
            <v>II.2.3.vamzdynai</v>
          </cell>
          <cell r="F354" t="str">
            <v>II.Pristatymas</v>
          </cell>
          <cell r="I354">
            <v>658950.54</v>
          </cell>
          <cell r="J354">
            <v>658950.54</v>
          </cell>
          <cell r="M354">
            <v>0</v>
          </cell>
          <cell r="AH354">
            <v>0</v>
          </cell>
          <cell r="AI354" t="str">
            <v>Nusidėvėjęs</v>
          </cell>
          <cell r="AJ354" t="str">
            <v>GVTNT</v>
          </cell>
        </row>
        <row r="355">
          <cell r="E355" t="str">
            <v>II.2.3.vamzdynai</v>
          </cell>
          <cell r="F355" t="str">
            <v>II.Pristatymas</v>
          </cell>
          <cell r="I355">
            <v>4551.45</v>
          </cell>
          <cell r="J355">
            <v>4551.45</v>
          </cell>
          <cell r="M355">
            <v>0</v>
          </cell>
          <cell r="AH355">
            <v>0</v>
          </cell>
          <cell r="AI355" t="str">
            <v>Nusidėvėjęs</v>
          </cell>
          <cell r="AJ355" t="str">
            <v>GVTNT</v>
          </cell>
        </row>
        <row r="356">
          <cell r="E356" t="str">
            <v>II.2.3.vamzdynai</v>
          </cell>
          <cell r="F356" t="str">
            <v>II.Pristatymas</v>
          </cell>
          <cell r="I356">
            <v>8873</v>
          </cell>
          <cell r="J356">
            <v>8873</v>
          </cell>
          <cell r="M356">
            <v>0</v>
          </cell>
          <cell r="AH356">
            <v>0</v>
          </cell>
          <cell r="AI356" t="str">
            <v>Nusidėvėjęs</v>
          </cell>
          <cell r="AJ356" t="str">
            <v>GVTNT</v>
          </cell>
        </row>
        <row r="357">
          <cell r="E357" t="str">
            <v>II.2.3.vamzdynai</v>
          </cell>
          <cell r="F357" t="str">
            <v>III.Surinkimas</v>
          </cell>
          <cell r="I357">
            <v>860381.01</v>
          </cell>
          <cell r="J357">
            <v>860381.01</v>
          </cell>
          <cell r="M357">
            <v>0</v>
          </cell>
          <cell r="AH357">
            <v>0</v>
          </cell>
          <cell r="AI357" t="str">
            <v>Nusidėvėjęs</v>
          </cell>
          <cell r="AJ357" t="str">
            <v>GVTNT</v>
          </cell>
        </row>
        <row r="358">
          <cell r="E358" t="str">
            <v>II.2.3.vamzdynai</v>
          </cell>
          <cell r="F358" t="str">
            <v>II.Pristatymas</v>
          </cell>
          <cell r="I358">
            <v>25000.47</v>
          </cell>
          <cell r="J358">
            <v>25000.47</v>
          </cell>
          <cell r="M358">
            <v>0</v>
          </cell>
          <cell r="AH358">
            <v>0</v>
          </cell>
          <cell r="AI358" t="str">
            <v>Nusidėvėjęs</v>
          </cell>
          <cell r="AJ358" t="str">
            <v>GVTNT</v>
          </cell>
        </row>
        <row r="359">
          <cell r="E359" t="str">
            <v>II.2.3.vamzdynai</v>
          </cell>
          <cell r="F359" t="str">
            <v>III.Surinkimas</v>
          </cell>
          <cell r="I359">
            <v>238083.69</v>
          </cell>
          <cell r="J359">
            <v>238083.69</v>
          </cell>
          <cell r="M359">
            <v>0</v>
          </cell>
          <cell r="AH359">
            <v>0</v>
          </cell>
          <cell r="AI359" t="str">
            <v>Nusidėvėjęs</v>
          </cell>
          <cell r="AJ359" t="str">
            <v>GVTNT</v>
          </cell>
        </row>
        <row r="360">
          <cell r="E360" t="str">
            <v>II.2.3.vamzdynai</v>
          </cell>
          <cell r="F360" t="str">
            <v>III.Surinkimas</v>
          </cell>
          <cell r="I360">
            <v>1644.48</v>
          </cell>
          <cell r="J360">
            <v>1644.48</v>
          </cell>
          <cell r="M360">
            <v>0</v>
          </cell>
          <cell r="AH360">
            <v>0</v>
          </cell>
          <cell r="AI360" t="str">
            <v>Nusidėvėjęs</v>
          </cell>
          <cell r="AJ360" t="str">
            <v>GVTNT</v>
          </cell>
        </row>
        <row r="361">
          <cell r="E361" t="str">
            <v>II.2.3.vamzdynai</v>
          </cell>
          <cell r="F361" t="str">
            <v>III.Surinkimas</v>
          </cell>
          <cell r="I361">
            <v>885510.39</v>
          </cell>
          <cell r="J361">
            <v>885510.39</v>
          </cell>
          <cell r="M361">
            <v>0</v>
          </cell>
          <cell r="AH361">
            <v>0</v>
          </cell>
          <cell r="AI361" t="str">
            <v>Nusidėvėjęs</v>
          </cell>
          <cell r="AJ361" t="str">
            <v>GVTNT</v>
          </cell>
        </row>
        <row r="362">
          <cell r="E362" t="str">
            <v>II.2.3.vamzdynai</v>
          </cell>
          <cell r="F362" t="str">
            <v>III.Surinkimas</v>
          </cell>
          <cell r="I362">
            <v>6120.63</v>
          </cell>
          <cell r="J362">
            <v>6120.63</v>
          </cell>
          <cell r="M362">
            <v>0</v>
          </cell>
          <cell r="AH362">
            <v>0</v>
          </cell>
          <cell r="AI362" t="str">
            <v>Nusidėvėjęs</v>
          </cell>
          <cell r="AJ362" t="str">
            <v>GVTNT</v>
          </cell>
        </row>
        <row r="363">
          <cell r="E363" t="str">
            <v>II.2.3.vamzdynai</v>
          </cell>
          <cell r="F363" t="str">
            <v>III.Surinkimas</v>
          </cell>
          <cell r="I363">
            <v>879934.59</v>
          </cell>
          <cell r="J363">
            <v>879934.59</v>
          </cell>
          <cell r="M363">
            <v>0</v>
          </cell>
          <cell r="AH363">
            <v>0</v>
          </cell>
          <cell r="AI363" t="str">
            <v>Nusidėvėjęs</v>
          </cell>
          <cell r="AJ363" t="str">
            <v>GVTNT</v>
          </cell>
        </row>
        <row r="364">
          <cell r="E364" t="str">
            <v>II.2.3.vamzdynai</v>
          </cell>
          <cell r="F364" t="str">
            <v>III.Surinkimas</v>
          </cell>
          <cell r="I364">
            <v>6077.82</v>
          </cell>
          <cell r="J364">
            <v>6077.82</v>
          </cell>
          <cell r="M364">
            <v>0</v>
          </cell>
          <cell r="AH364">
            <v>0</v>
          </cell>
          <cell r="AI364" t="str">
            <v>Nusidėvėjęs</v>
          </cell>
          <cell r="AJ364" t="str">
            <v>GVTNT</v>
          </cell>
        </row>
        <row r="365">
          <cell r="E365" t="str">
            <v>II.2.3.vamzdynai</v>
          </cell>
          <cell r="F365" t="str">
            <v>III.Surinkimas</v>
          </cell>
          <cell r="I365">
            <v>762124.21</v>
          </cell>
          <cell r="J365">
            <v>762124.21</v>
          </cell>
          <cell r="M365">
            <v>0</v>
          </cell>
          <cell r="AH365">
            <v>0</v>
          </cell>
          <cell r="AI365" t="str">
            <v>Nusidėvėjęs</v>
          </cell>
          <cell r="AJ365" t="str">
            <v>GVTNT</v>
          </cell>
        </row>
        <row r="366">
          <cell r="E366" t="str">
            <v>II.2.3.vamzdynai</v>
          </cell>
          <cell r="F366" t="str">
            <v>III.Surinkimas</v>
          </cell>
          <cell r="I366">
            <v>5264.08</v>
          </cell>
          <cell r="J366">
            <v>5264.08</v>
          </cell>
          <cell r="M366">
            <v>0</v>
          </cell>
          <cell r="AH366">
            <v>0</v>
          </cell>
          <cell r="AI366" t="str">
            <v>Nusidėvėjęs</v>
          </cell>
          <cell r="AJ366" t="str">
            <v>GVTNT</v>
          </cell>
        </row>
        <row r="367">
          <cell r="E367" t="str">
            <v>II.5.2.kitos transporto priemonės</v>
          </cell>
          <cell r="F367" t="str">
            <v>III.Surinkimas</v>
          </cell>
          <cell r="I367">
            <v>164198.01999999999</v>
          </cell>
          <cell r="J367">
            <v>164198.01999999999</v>
          </cell>
          <cell r="M367">
            <v>0</v>
          </cell>
          <cell r="AH367">
            <v>0</v>
          </cell>
          <cell r="AI367" t="str">
            <v>Nusidėvėjęs</v>
          </cell>
          <cell r="AJ367" t="str">
            <v>GVTNT</v>
          </cell>
        </row>
        <row r="368">
          <cell r="E368" t="str">
            <v>II.2.3.vamzdynai</v>
          </cell>
          <cell r="F368" t="str">
            <v>III.Surinkimas</v>
          </cell>
          <cell r="I368">
            <v>17522.009999999998</v>
          </cell>
          <cell r="J368">
            <v>17522.009999999998</v>
          </cell>
          <cell r="M368">
            <v>0</v>
          </cell>
          <cell r="AH368">
            <v>0</v>
          </cell>
          <cell r="AI368" t="str">
            <v>Nusidėvėjęs</v>
          </cell>
          <cell r="AJ368" t="str">
            <v>GVTNT</v>
          </cell>
        </row>
        <row r="369">
          <cell r="E369" t="str">
            <v>II.2.4.Kiti įrenginiai</v>
          </cell>
          <cell r="F369" t="str">
            <v>II.Gavyba</v>
          </cell>
          <cell r="I369">
            <v>14938.29</v>
          </cell>
          <cell r="J369">
            <v>14938.29</v>
          </cell>
          <cell r="M369">
            <v>0</v>
          </cell>
          <cell r="AH369">
            <v>0</v>
          </cell>
          <cell r="AI369" t="str">
            <v>Nusidėvėjęs</v>
          </cell>
          <cell r="AJ369" t="str">
            <v>GVTNT</v>
          </cell>
        </row>
        <row r="370">
          <cell r="E370" t="str">
            <v>II.2.4.Kiti įrenginiai</v>
          </cell>
          <cell r="F370" t="str">
            <v>II.Ruošimas</v>
          </cell>
          <cell r="I370">
            <v>330039.03999999998</v>
          </cell>
          <cell r="J370">
            <v>330039.03999999998</v>
          </cell>
          <cell r="M370">
            <v>0</v>
          </cell>
          <cell r="AH370">
            <v>0</v>
          </cell>
          <cell r="AI370" t="str">
            <v>Nusidėvėjęs</v>
          </cell>
          <cell r="AJ370" t="str">
            <v>GVTNT</v>
          </cell>
        </row>
        <row r="371">
          <cell r="E371" t="str">
            <v>II.2.4.Kiti įrenginiai</v>
          </cell>
          <cell r="F371" t="str">
            <v>III.Valymas</v>
          </cell>
          <cell r="I371">
            <v>459981.54</v>
          </cell>
          <cell r="J371">
            <v>459981.54</v>
          </cell>
          <cell r="M371">
            <v>0</v>
          </cell>
          <cell r="AH371">
            <v>0</v>
          </cell>
          <cell r="AI371" t="str">
            <v>Nusidėvėjęs</v>
          </cell>
          <cell r="AJ371" t="str">
            <v>GVTNT</v>
          </cell>
        </row>
        <row r="372">
          <cell r="E372" t="str">
            <v>II.2.4.Kiti įrenginiai</v>
          </cell>
          <cell r="F372" t="str">
            <v>III.Valymas</v>
          </cell>
          <cell r="I372">
            <v>3177.15</v>
          </cell>
          <cell r="J372">
            <v>3177.15</v>
          </cell>
          <cell r="M372">
            <v>0</v>
          </cell>
          <cell r="AH372">
            <v>0</v>
          </cell>
          <cell r="AI372" t="str">
            <v>Nusidėvėjęs</v>
          </cell>
          <cell r="AJ372" t="str">
            <v>GVTNT</v>
          </cell>
        </row>
        <row r="373">
          <cell r="E373" t="str">
            <v>II.2.4.Kiti įrenginiai</v>
          </cell>
          <cell r="F373" t="str">
            <v>III.Valymas</v>
          </cell>
          <cell r="I373">
            <v>470408.96000000002</v>
          </cell>
          <cell r="J373">
            <v>470408.96000000002</v>
          </cell>
          <cell r="M373">
            <v>0</v>
          </cell>
          <cell r="AH373">
            <v>0</v>
          </cell>
          <cell r="AI373" t="str">
            <v>Nusidėvėjęs</v>
          </cell>
          <cell r="AJ373" t="str">
            <v>GVTNT</v>
          </cell>
        </row>
        <row r="374">
          <cell r="E374" t="str">
            <v>II.2.4.Kiti įrenginiai</v>
          </cell>
          <cell r="F374" t="str">
            <v>III.Valymas</v>
          </cell>
          <cell r="I374">
            <v>3249.18</v>
          </cell>
          <cell r="J374">
            <v>3249.18</v>
          </cell>
          <cell r="M374">
            <v>0</v>
          </cell>
          <cell r="AH374">
            <v>0</v>
          </cell>
          <cell r="AI374" t="str">
            <v>Nusidėvėjęs</v>
          </cell>
          <cell r="AJ374" t="str">
            <v>GVTNT</v>
          </cell>
        </row>
        <row r="375">
          <cell r="E375" t="str">
            <v>II.2.4.Kiti įrenginiai</v>
          </cell>
          <cell r="F375" t="str">
            <v>II.Gavyba</v>
          </cell>
          <cell r="I375">
            <v>6611.57</v>
          </cell>
          <cell r="J375">
            <v>6611.57</v>
          </cell>
          <cell r="M375">
            <v>0</v>
          </cell>
          <cell r="AH375">
            <v>0</v>
          </cell>
          <cell r="AI375" t="str">
            <v>Nusidėvėjęs</v>
          </cell>
          <cell r="AJ375" t="str">
            <v>GVTNT</v>
          </cell>
        </row>
        <row r="376">
          <cell r="E376" t="str">
            <v>II.3.1.vandens siurbliai, nuotekų ir dumblo siurbliai virš 5 kW, kita įranga</v>
          </cell>
          <cell r="F376" t="str">
            <v>V.Nereguliuojama</v>
          </cell>
          <cell r="I376">
            <v>1652.07</v>
          </cell>
          <cell r="J376">
            <v>1652.07</v>
          </cell>
          <cell r="M376">
            <v>0</v>
          </cell>
          <cell r="AH376">
            <v>0</v>
          </cell>
          <cell r="AI376" t="str">
            <v>Nusidėvėjęs</v>
          </cell>
          <cell r="AJ376" t="str">
            <v>X</v>
          </cell>
        </row>
        <row r="377">
          <cell r="E377" t="str">
            <v>II.3.1.vandens siurbliai, nuotekų ir dumblo siurbliai virš 5 kW, kita įranga</v>
          </cell>
          <cell r="F377" t="str">
            <v>V.Nereguliuojama</v>
          </cell>
          <cell r="I377">
            <v>825.62</v>
          </cell>
          <cell r="J377">
            <v>825.62</v>
          </cell>
          <cell r="M377">
            <v>0</v>
          </cell>
          <cell r="AH377">
            <v>0</v>
          </cell>
          <cell r="AI377" t="str">
            <v>Nusidėvėjęs</v>
          </cell>
          <cell r="AJ377" t="str">
            <v>X</v>
          </cell>
        </row>
        <row r="378">
          <cell r="E378" t="str">
            <v>II.3.1.vandens siurbliai, nuotekų ir dumblo siurbliai virš 5 kW, kita įranga</v>
          </cell>
          <cell r="F378" t="str">
            <v>II.Pristatymas</v>
          </cell>
          <cell r="I378">
            <v>21431.88</v>
          </cell>
          <cell r="J378">
            <v>21431.88</v>
          </cell>
          <cell r="M378">
            <v>0</v>
          </cell>
          <cell r="AH378">
            <v>0</v>
          </cell>
          <cell r="AI378" t="str">
            <v>Nusidėvėjęs</v>
          </cell>
          <cell r="AJ378" t="str">
            <v>GVTNT</v>
          </cell>
        </row>
        <row r="379">
          <cell r="E379" t="str">
            <v>II.3.1.vandens siurbliai, nuotekų ir dumblo siurbliai virš 5 kW, kita įranga</v>
          </cell>
          <cell r="F379" t="str">
            <v>V.Nereguliuojama</v>
          </cell>
          <cell r="I379">
            <v>3015.88</v>
          </cell>
          <cell r="J379">
            <v>3015.88</v>
          </cell>
          <cell r="M379">
            <v>0</v>
          </cell>
          <cell r="AH379">
            <v>0</v>
          </cell>
          <cell r="AI379" t="str">
            <v>Nusidėvėjęs</v>
          </cell>
          <cell r="AJ379" t="str">
            <v>X</v>
          </cell>
        </row>
        <row r="380">
          <cell r="E380" t="str">
            <v>II.3.1.vandens siurbliai, nuotekų ir dumblo siurbliai virš 5 kW, kita įranga</v>
          </cell>
          <cell r="F380" t="str">
            <v>V.Nereguliuojama</v>
          </cell>
          <cell r="I380">
            <v>28773</v>
          </cell>
          <cell r="J380">
            <v>28773</v>
          </cell>
          <cell r="M380">
            <v>0</v>
          </cell>
          <cell r="AH380">
            <v>0</v>
          </cell>
          <cell r="AI380" t="str">
            <v>Nusidėvėjęs</v>
          </cell>
          <cell r="AJ380" t="str">
            <v>X</v>
          </cell>
        </row>
        <row r="381">
          <cell r="E381" t="str">
            <v>II.3.1.vandens siurbliai, nuotekų ir dumblo siurbliai virš 5 kW, kita įranga</v>
          </cell>
          <cell r="F381" t="str">
            <v>V.Nereguliuojama</v>
          </cell>
          <cell r="I381">
            <v>168.13</v>
          </cell>
          <cell r="J381">
            <v>168.13</v>
          </cell>
          <cell r="M381">
            <v>0</v>
          </cell>
          <cell r="AH381">
            <v>0</v>
          </cell>
          <cell r="AI381" t="str">
            <v>Nusidėvėjęs</v>
          </cell>
          <cell r="AJ381" t="str">
            <v>X</v>
          </cell>
        </row>
        <row r="382">
          <cell r="E382" t="str">
            <v>II.4.2. įrankiai</v>
          </cell>
          <cell r="F382" t="str">
            <v>V.Nereguliuojama</v>
          </cell>
          <cell r="I382">
            <v>382.59</v>
          </cell>
          <cell r="J382">
            <v>382.59</v>
          </cell>
          <cell r="M382">
            <v>0</v>
          </cell>
          <cell r="AH382">
            <v>0</v>
          </cell>
          <cell r="AI382" t="str">
            <v>Nusidėvėjęs</v>
          </cell>
          <cell r="AJ382" t="str">
            <v>X</v>
          </cell>
        </row>
        <row r="383">
          <cell r="E383" t="str">
            <v>II.4.2. įrankiai</v>
          </cell>
          <cell r="F383" t="str">
            <v>V.Nereguliuojama</v>
          </cell>
          <cell r="I383">
            <v>159.29</v>
          </cell>
          <cell r="J383">
            <v>159.29</v>
          </cell>
          <cell r="M383">
            <v>0</v>
          </cell>
          <cell r="AH383">
            <v>0</v>
          </cell>
          <cell r="AI383" t="str">
            <v>Nusidėvėjęs</v>
          </cell>
          <cell r="AJ383" t="str">
            <v>X</v>
          </cell>
        </row>
        <row r="384">
          <cell r="E384" t="str">
            <v>II.4.2. įrankiai</v>
          </cell>
          <cell r="F384" t="str">
            <v>V.Nereguliuojama</v>
          </cell>
          <cell r="I384">
            <v>159.29</v>
          </cell>
          <cell r="J384">
            <v>159.29</v>
          </cell>
          <cell r="M384">
            <v>0</v>
          </cell>
          <cell r="AH384">
            <v>0</v>
          </cell>
          <cell r="AI384" t="str">
            <v>Nusidėvėjęs</v>
          </cell>
          <cell r="AJ384" t="str">
            <v>X</v>
          </cell>
        </row>
        <row r="385">
          <cell r="E385" t="str">
            <v>II.4.2. įrankiai</v>
          </cell>
          <cell r="F385" t="str">
            <v>V.Nereguliuojama</v>
          </cell>
          <cell r="I385">
            <v>159.29</v>
          </cell>
          <cell r="J385">
            <v>159.29</v>
          </cell>
          <cell r="M385">
            <v>0</v>
          </cell>
          <cell r="AH385">
            <v>0</v>
          </cell>
          <cell r="AI385" t="str">
            <v>Nusidėvėjęs</v>
          </cell>
          <cell r="AJ385" t="str">
            <v>X</v>
          </cell>
        </row>
        <row r="386">
          <cell r="E386" t="str">
            <v>II.3.1.vandens siurbliai, nuotekų ir dumblo siurbliai virš 5 kW, kita įranga</v>
          </cell>
          <cell r="F386" t="str">
            <v>V.Nereguliuojama</v>
          </cell>
          <cell r="I386">
            <v>182.36</v>
          </cell>
          <cell r="J386">
            <v>182.36</v>
          </cell>
          <cell r="M386">
            <v>0</v>
          </cell>
          <cell r="AH386">
            <v>0</v>
          </cell>
          <cell r="AI386" t="str">
            <v>Nusidėvėjęs</v>
          </cell>
          <cell r="AJ386" t="str">
            <v>X</v>
          </cell>
        </row>
        <row r="387">
          <cell r="E387" t="str">
            <v>II.3.1.vandens siurbliai, nuotekų ir dumblo siurbliai virš 5 kW, kita įranga</v>
          </cell>
          <cell r="F387" t="str">
            <v>V.Nereguliuojama</v>
          </cell>
          <cell r="I387">
            <v>167.1</v>
          </cell>
          <cell r="J387">
            <v>167.1</v>
          </cell>
          <cell r="M387">
            <v>0</v>
          </cell>
          <cell r="AH387">
            <v>0</v>
          </cell>
          <cell r="AI387" t="str">
            <v>Nusidėvėjęs</v>
          </cell>
          <cell r="AJ387" t="str">
            <v>X</v>
          </cell>
        </row>
        <row r="388">
          <cell r="E388" t="str">
            <v>II.3.1.vandens siurbliai, nuotekų ir dumblo siurbliai virš 5 kW, kita įranga</v>
          </cell>
          <cell r="F388" t="str">
            <v>V.Nereguliuojama</v>
          </cell>
          <cell r="I388">
            <v>810.94</v>
          </cell>
          <cell r="J388">
            <v>810.94</v>
          </cell>
          <cell r="M388">
            <v>0</v>
          </cell>
          <cell r="AH388">
            <v>0</v>
          </cell>
          <cell r="AI388" t="str">
            <v>Nusidėvėjęs</v>
          </cell>
          <cell r="AJ388" t="str">
            <v>X</v>
          </cell>
        </row>
        <row r="389">
          <cell r="E389" t="str">
            <v>II.2.1.Pastatai</v>
          </cell>
          <cell r="F389" t="str">
            <v>V.Nereguliuojama</v>
          </cell>
          <cell r="I389">
            <v>402682.71</v>
          </cell>
          <cell r="J389">
            <v>402682.71</v>
          </cell>
          <cell r="AH389">
            <v>0</v>
          </cell>
          <cell r="AI389" t="str">
            <v>Nusidėvėjęs</v>
          </cell>
          <cell r="AJ389" t="str">
            <v>X</v>
          </cell>
        </row>
        <row r="390">
          <cell r="E390" t="str">
            <v>II.2.3.vamzdynai</v>
          </cell>
          <cell r="F390" t="str">
            <v>II.Pristatymas</v>
          </cell>
          <cell r="I390">
            <v>6095</v>
          </cell>
          <cell r="J390">
            <v>6095</v>
          </cell>
          <cell r="M390">
            <v>0</v>
          </cell>
          <cell r="AH390">
            <v>0</v>
          </cell>
          <cell r="AI390" t="str">
            <v>Nusidėvėjęs</v>
          </cell>
          <cell r="AJ390" t="str">
            <v>GVTNT</v>
          </cell>
        </row>
        <row r="391">
          <cell r="E391" t="str">
            <v>II.2.3.vamzdynai</v>
          </cell>
          <cell r="F391" t="str">
            <v>III.Surinkimas</v>
          </cell>
          <cell r="I391">
            <v>6095</v>
          </cell>
          <cell r="J391">
            <v>6095</v>
          </cell>
          <cell r="M391">
            <v>0</v>
          </cell>
          <cell r="AH391">
            <v>0</v>
          </cell>
          <cell r="AI391" t="str">
            <v>Nusidėvėjęs</v>
          </cell>
          <cell r="AJ391" t="str">
            <v>GVTNT</v>
          </cell>
        </row>
        <row r="392">
          <cell r="E392" t="str">
            <v>II.2.3.vamzdynai</v>
          </cell>
          <cell r="F392" t="str">
            <v>II.Pristatymas</v>
          </cell>
          <cell r="I392">
            <v>201610.76</v>
          </cell>
          <cell r="M392">
            <v>201610.76</v>
          </cell>
          <cell r="AH392">
            <v>156920.33884360507</v>
          </cell>
          <cell r="AI392" t="str">
            <v/>
          </cell>
          <cell r="AJ392" t="str">
            <v>GVTNT</v>
          </cell>
        </row>
        <row r="393">
          <cell r="E393" t="str">
            <v>II.2.3.vamzdynai</v>
          </cell>
          <cell r="F393" t="str">
            <v>II.Pristatymas</v>
          </cell>
          <cell r="I393">
            <v>10851.09</v>
          </cell>
          <cell r="M393">
            <v>10851.09</v>
          </cell>
          <cell r="AH393">
            <v>9331.944130434782</v>
          </cell>
          <cell r="AI393" t="str">
            <v/>
          </cell>
          <cell r="AJ393" t="str">
            <v>GVTNT</v>
          </cell>
        </row>
        <row r="394">
          <cell r="E394" t="str">
            <v>II.2.3.vamzdynai</v>
          </cell>
          <cell r="F394" t="str">
            <v>II.Pristatymas</v>
          </cell>
          <cell r="I394">
            <v>37704.53</v>
          </cell>
          <cell r="M394">
            <v>37704.53</v>
          </cell>
          <cell r="AH394">
            <v>32425.898043478261</v>
          </cell>
          <cell r="AI394" t="str">
            <v/>
          </cell>
          <cell r="AJ394" t="str">
            <v>GVTNT</v>
          </cell>
        </row>
        <row r="395">
          <cell r="E395" t="str">
            <v>II.2.3.vamzdynai</v>
          </cell>
          <cell r="F395" t="str">
            <v>II.Pristatymas</v>
          </cell>
          <cell r="I395">
            <v>9520.15</v>
          </cell>
          <cell r="M395">
            <v>9520.15</v>
          </cell>
          <cell r="AH395">
            <v>8187.3402173913037</v>
          </cell>
          <cell r="AI395" t="str">
            <v/>
          </cell>
          <cell r="AJ395" t="str">
            <v>GVTNT</v>
          </cell>
        </row>
        <row r="396">
          <cell r="E396" t="str">
            <v>II.2.3.vamzdynai</v>
          </cell>
          <cell r="F396" t="str">
            <v>II.Pristatymas</v>
          </cell>
          <cell r="I396">
            <v>33397.519999999997</v>
          </cell>
          <cell r="M396">
            <v>33397.519999999997</v>
          </cell>
          <cell r="AH396">
            <v>28721.868695652171</v>
          </cell>
          <cell r="AI396" t="str">
            <v/>
          </cell>
          <cell r="AJ396" t="str">
            <v>GVTNT</v>
          </cell>
        </row>
        <row r="397">
          <cell r="E397" t="str">
            <v>II.2.3.vamzdynai</v>
          </cell>
          <cell r="F397" t="str">
            <v>III.Surinkimas</v>
          </cell>
          <cell r="I397">
            <v>426039.5</v>
          </cell>
          <cell r="M397">
            <v>426039.5</v>
          </cell>
          <cell r="AH397">
            <v>331600.74416666664</v>
          </cell>
          <cell r="AI397" t="str">
            <v/>
          </cell>
          <cell r="AJ397" t="str">
            <v>GVTNT</v>
          </cell>
        </row>
        <row r="398">
          <cell r="E398" t="str">
            <v>II.2.3.vamzdynai</v>
          </cell>
          <cell r="F398" t="str">
            <v>III.Surinkimas</v>
          </cell>
          <cell r="I398">
            <v>12067.3</v>
          </cell>
          <cell r="M398">
            <v>12067.3</v>
          </cell>
          <cell r="AH398">
            <v>10377.863043478261</v>
          </cell>
          <cell r="AI398" t="str">
            <v/>
          </cell>
          <cell r="AJ398" t="str">
            <v>GVTNT</v>
          </cell>
        </row>
        <row r="399">
          <cell r="E399" t="str">
            <v>II.2.3.vamzdynai</v>
          </cell>
          <cell r="F399" t="str">
            <v>III.Surinkimas</v>
          </cell>
          <cell r="I399">
            <v>44879.92</v>
          </cell>
          <cell r="M399">
            <v>44879.92</v>
          </cell>
          <cell r="AH399">
            <v>38596.7252173913</v>
          </cell>
          <cell r="AI399" t="str">
            <v/>
          </cell>
          <cell r="AJ399" t="str">
            <v>GVTNT</v>
          </cell>
        </row>
        <row r="400">
          <cell r="E400" t="str">
            <v>II.2.3.vamzdynai</v>
          </cell>
          <cell r="F400" t="str">
            <v>III.Surinkimas</v>
          </cell>
          <cell r="I400">
            <v>44597.63</v>
          </cell>
          <cell r="M400">
            <v>44597.63</v>
          </cell>
          <cell r="AH400">
            <v>38353.971521739128</v>
          </cell>
          <cell r="AI400" t="str">
            <v/>
          </cell>
          <cell r="AJ400" t="str">
            <v>GVTNT</v>
          </cell>
        </row>
        <row r="401">
          <cell r="E401" t="str">
            <v>II.2.3.vamzdynai</v>
          </cell>
          <cell r="F401" t="str">
            <v>III.Surinkimas</v>
          </cell>
          <cell r="I401">
            <v>38626.65</v>
          </cell>
          <cell r="M401">
            <v>38626.65</v>
          </cell>
          <cell r="AH401">
            <v>33218.930217391302</v>
          </cell>
          <cell r="AI401" t="str">
            <v/>
          </cell>
          <cell r="AJ401" t="str">
            <v>GVTNT</v>
          </cell>
        </row>
        <row r="402">
          <cell r="E402" t="str">
            <v>II.5.2.kitos transporto priemonės</v>
          </cell>
          <cell r="F402" t="str">
            <v>III.Surinkimas</v>
          </cell>
          <cell r="I402">
            <v>9284.3700000000008</v>
          </cell>
          <cell r="M402">
            <v>9284.3700000000008</v>
          </cell>
          <cell r="AH402">
            <v>580.26749999999993</v>
          </cell>
          <cell r="AI402" t="str">
            <v/>
          </cell>
          <cell r="AJ402" t="str">
            <v>GVTNT</v>
          </cell>
        </row>
        <row r="403">
          <cell r="E403" t="str">
            <v>II.2.4.Kiti įrenginiai</v>
          </cell>
          <cell r="F403" t="str">
            <v>II.Ruošimas</v>
          </cell>
          <cell r="I403">
            <v>17475.150000000001</v>
          </cell>
          <cell r="M403">
            <v>17475.150000000001</v>
          </cell>
          <cell r="AH403">
            <v>13231.185000000001</v>
          </cell>
          <cell r="AI403" t="str">
            <v/>
          </cell>
          <cell r="AJ403" t="str">
            <v>GVTNT</v>
          </cell>
        </row>
        <row r="404">
          <cell r="E404" t="str">
            <v>II.2.4.Kiti įrenginiai</v>
          </cell>
          <cell r="F404" t="str">
            <v>III.Valymas</v>
          </cell>
          <cell r="I404">
            <v>23314.32</v>
          </cell>
          <cell r="M404">
            <v>23314.32</v>
          </cell>
          <cell r="AH404">
            <v>18651.468387096775</v>
          </cell>
          <cell r="AI404" t="str">
            <v/>
          </cell>
          <cell r="AJ404" t="str">
            <v>GVTNT</v>
          </cell>
        </row>
        <row r="405">
          <cell r="E405" t="str">
            <v>II.2.4.Kiti įrenginiai</v>
          </cell>
          <cell r="F405" t="str">
            <v>III.Valymas</v>
          </cell>
          <cell r="I405">
            <v>23842.73</v>
          </cell>
          <cell r="M405">
            <v>23842.73</v>
          </cell>
          <cell r="AH405">
            <v>19074.187096774192</v>
          </cell>
          <cell r="AI405" t="str">
            <v/>
          </cell>
          <cell r="AJ405" t="str">
            <v>GVTNT</v>
          </cell>
        </row>
        <row r="406">
          <cell r="E406" t="str">
            <v>II.4.2. įrankiai</v>
          </cell>
          <cell r="F406" t="str">
            <v>V.Nereguliuojama</v>
          </cell>
          <cell r="I406">
            <v>3705</v>
          </cell>
          <cell r="J406">
            <v>3705</v>
          </cell>
          <cell r="AH406">
            <v>0</v>
          </cell>
          <cell r="AI406" t="str">
            <v>Nusidėvėjęs</v>
          </cell>
          <cell r="AJ406" t="str">
            <v>X</v>
          </cell>
        </row>
        <row r="407">
          <cell r="E407" t="str">
            <v>II.3.1.vandens siurbliai, nuotekų ir dumblo siurbliai virš 5 kW, kita įranga</v>
          </cell>
          <cell r="F407" t="str">
            <v>II.Ruošimas</v>
          </cell>
          <cell r="I407">
            <v>436.36</v>
          </cell>
          <cell r="M407">
            <v>436.36</v>
          </cell>
          <cell r="AH407">
            <v>265.44987767584098</v>
          </cell>
          <cell r="AI407" t="str">
            <v/>
          </cell>
          <cell r="AJ407" t="str">
            <v>GVTNT</v>
          </cell>
        </row>
        <row r="408">
          <cell r="E408" t="str">
            <v>I.1.standartinė programinė įranga</v>
          </cell>
          <cell r="F408" t="str">
            <v>Bendrosios sąnaudos</v>
          </cell>
          <cell r="I408">
            <v>1130</v>
          </cell>
          <cell r="M408">
            <v>1130</v>
          </cell>
          <cell r="AH408">
            <v>42.953070175438597</v>
          </cell>
          <cell r="AI408" t="str">
            <v/>
          </cell>
          <cell r="AJ408" t="str">
            <v>GVTNT</v>
          </cell>
        </row>
        <row r="409">
          <cell r="E409" t="str">
            <v>II.4.2. įrankiai</v>
          </cell>
          <cell r="F409" t="str">
            <v>Netiesioginės sąnaudos</v>
          </cell>
          <cell r="I409">
            <v>804.7</v>
          </cell>
          <cell r="M409">
            <v>804.7</v>
          </cell>
          <cell r="AH409">
            <v>281.21236559139788</v>
          </cell>
          <cell r="AI409" t="str">
            <v/>
          </cell>
          <cell r="AJ409" t="str">
            <v>GVTNT</v>
          </cell>
        </row>
        <row r="410">
          <cell r="E410" t="str">
            <v>I.1.standartinė programinė įranga</v>
          </cell>
          <cell r="F410" t="str">
            <v>Bendrosios sąnaudos</v>
          </cell>
          <cell r="I410">
            <v>280.99</v>
          </cell>
          <cell r="M410">
            <v>280.99</v>
          </cell>
          <cell r="AH410">
            <v>10.68105263157895</v>
          </cell>
          <cell r="AI410" t="str">
            <v/>
          </cell>
          <cell r="AJ410" t="str">
            <v>GVTNT</v>
          </cell>
        </row>
        <row r="411">
          <cell r="E411" t="str">
            <v>II.4.2. įrankiai</v>
          </cell>
          <cell r="F411" t="str">
            <v>Bendrosios sąnaudos</v>
          </cell>
          <cell r="I411">
            <v>190.08</v>
          </cell>
          <cell r="M411">
            <v>190.08</v>
          </cell>
          <cell r="AH411">
            <v>66.424408602150535</v>
          </cell>
          <cell r="AI411" t="str">
            <v/>
          </cell>
          <cell r="AJ411" t="str">
            <v>GVTNT</v>
          </cell>
        </row>
        <row r="412">
          <cell r="E412" t="str">
            <v>I.1.standartinė programinė įranga</v>
          </cell>
          <cell r="F412" t="str">
            <v>Bendrosios sąnaudos</v>
          </cell>
          <cell r="I412">
            <v>2230</v>
          </cell>
          <cell r="M412">
            <v>2230</v>
          </cell>
          <cell r="AH412">
            <v>128.65403846153822</v>
          </cell>
          <cell r="AI412" t="str">
            <v/>
          </cell>
          <cell r="AJ412" t="str">
            <v>GVTNT</v>
          </cell>
        </row>
        <row r="413">
          <cell r="E413" t="str">
            <v>II.5.1.lengvieji automobiliai</v>
          </cell>
          <cell r="F413" t="str">
            <v>Netiesioginės sąnaudos</v>
          </cell>
          <cell r="I413">
            <v>5500</v>
          </cell>
          <cell r="M413">
            <v>5500</v>
          </cell>
          <cell r="AH413">
            <v>2653.5087719298244</v>
          </cell>
          <cell r="AI413" t="str">
            <v/>
          </cell>
          <cell r="AJ413" t="str">
            <v>GVTNT</v>
          </cell>
        </row>
        <row r="414">
          <cell r="E414" t="str">
            <v>II.3.1.vandens siurbliai, nuotekų ir dumblo siurbliai virš 5 kW, kita įranga</v>
          </cell>
          <cell r="F414" t="str">
            <v>III.Valymas</v>
          </cell>
          <cell r="I414">
            <v>1776.86</v>
          </cell>
          <cell r="M414">
            <v>1776.86</v>
          </cell>
          <cell r="AH414">
            <v>1140.1502433628318</v>
          </cell>
          <cell r="AI414" t="str">
            <v/>
          </cell>
          <cell r="AJ414" t="str">
            <v>GVTNT</v>
          </cell>
        </row>
        <row r="415">
          <cell r="E415" t="str">
            <v>II.4.2. įrankiai</v>
          </cell>
          <cell r="F415" t="str">
            <v>II.Gavyba</v>
          </cell>
          <cell r="I415">
            <v>319.97000000000003</v>
          </cell>
          <cell r="M415">
            <v>319.97000000000003</v>
          </cell>
          <cell r="AH415">
            <v>130.89772727272728</v>
          </cell>
          <cell r="AI415" t="str">
            <v/>
          </cell>
          <cell r="AJ415" t="str">
            <v>GVTNT</v>
          </cell>
        </row>
        <row r="416">
          <cell r="E416" t="str">
            <v>II.4.2. įrankiai</v>
          </cell>
          <cell r="F416" t="str">
            <v>II.Gavyba</v>
          </cell>
          <cell r="I416">
            <v>319.97000000000003</v>
          </cell>
          <cell r="M416">
            <v>319.97000000000003</v>
          </cell>
          <cell r="AH416">
            <v>135.70944029850747</v>
          </cell>
          <cell r="AI416" t="str">
            <v/>
          </cell>
          <cell r="AJ416" t="str">
            <v>GVTNT</v>
          </cell>
        </row>
        <row r="417">
          <cell r="E417" t="str">
            <v>II.3.1.vandens siurbliai, nuotekų ir dumblo siurbliai virš 5 kW, kita įranga</v>
          </cell>
          <cell r="F417" t="str">
            <v>II.Gavyba</v>
          </cell>
          <cell r="I417">
            <v>356.86</v>
          </cell>
          <cell r="M417">
            <v>356.86</v>
          </cell>
          <cell r="AH417">
            <v>234.9316884057971</v>
          </cell>
          <cell r="AI417" t="str">
            <v/>
          </cell>
          <cell r="AJ417" t="str">
            <v>GVTNT</v>
          </cell>
        </row>
        <row r="418">
          <cell r="E418" t="str">
            <v>II.3.1.vandens siurbliai, nuotekų ir dumblo siurbliai virš 5 kW, kita įranga</v>
          </cell>
          <cell r="F418" t="str">
            <v>II.Gavyba</v>
          </cell>
          <cell r="I418">
            <v>199.5</v>
          </cell>
          <cell r="M418">
            <v>199.5</v>
          </cell>
          <cell r="AH418">
            <v>131.33749999999998</v>
          </cell>
          <cell r="AI418" t="str">
            <v/>
          </cell>
          <cell r="AJ418" t="str">
            <v>GVTNT</v>
          </cell>
        </row>
        <row r="419">
          <cell r="E419" t="str">
            <v>II.4.2. įrankiai</v>
          </cell>
          <cell r="F419" t="str">
            <v>Bendrosios sąnaudos</v>
          </cell>
          <cell r="I419">
            <v>247.11</v>
          </cell>
          <cell r="M419">
            <v>247.11</v>
          </cell>
          <cell r="AH419">
            <v>101.09090909090909</v>
          </cell>
          <cell r="AI419" t="str">
            <v/>
          </cell>
          <cell r="AJ419" t="str">
            <v>GVTNT</v>
          </cell>
        </row>
        <row r="420">
          <cell r="E420" t="str">
            <v>II.3.1.vandens siurbliai, nuotekų ir dumblo siurbliai virš 5 kW, kita įranga</v>
          </cell>
          <cell r="F420" t="str">
            <v>II.Gavyba</v>
          </cell>
          <cell r="I420">
            <v>234.3</v>
          </cell>
          <cell r="M420">
            <v>234.3</v>
          </cell>
          <cell r="AH420">
            <v>154.2475</v>
          </cell>
          <cell r="AI420" t="str">
            <v/>
          </cell>
          <cell r="AJ420" t="str">
            <v>GVTNT</v>
          </cell>
        </row>
        <row r="421">
          <cell r="E421" t="str">
            <v>II.3.1.vandens siurbliai, nuotekų ir dumblo siurbliai virš 5 kW, kita įranga</v>
          </cell>
          <cell r="F421" t="str">
            <v>II.Gavyba</v>
          </cell>
          <cell r="I421">
            <v>263.43</v>
          </cell>
          <cell r="M421">
            <v>263.43</v>
          </cell>
          <cell r="AH421">
            <v>173.42560869565219</v>
          </cell>
          <cell r="AI421" t="str">
            <v/>
          </cell>
          <cell r="AJ421" t="str">
            <v>GVTNT</v>
          </cell>
        </row>
        <row r="422">
          <cell r="E422" t="str">
            <v>II.3.2.nuotekų ir dumblo siurbliai iki 5 kW</v>
          </cell>
          <cell r="F422" t="str">
            <v>III.Surinkimas</v>
          </cell>
          <cell r="I422">
            <v>1444</v>
          </cell>
          <cell r="M422">
            <v>1444</v>
          </cell>
          <cell r="AH422">
            <v>457.26666666666665</v>
          </cell>
          <cell r="AI422" t="str">
            <v/>
          </cell>
          <cell r="AJ422" t="str">
            <v>GVTNT</v>
          </cell>
        </row>
        <row r="423">
          <cell r="E423" t="str">
            <v>II.4.1. apskaitos prietaisai</v>
          </cell>
          <cell r="F423" t="str">
            <v>II.Pristatymas</v>
          </cell>
          <cell r="I423">
            <v>124.2</v>
          </cell>
          <cell r="M423">
            <v>124.2</v>
          </cell>
          <cell r="AH423">
            <v>50.809090909090898</v>
          </cell>
          <cell r="AI423" t="str">
            <v/>
          </cell>
          <cell r="AJ423" t="str">
            <v>GVTNT</v>
          </cell>
        </row>
        <row r="424">
          <cell r="E424" t="str">
            <v>II.4.1. apskaitos prietaisai</v>
          </cell>
          <cell r="F424" t="str">
            <v>II.Pristatymas</v>
          </cell>
          <cell r="I424">
            <v>124.2</v>
          </cell>
          <cell r="M424">
            <v>124.2</v>
          </cell>
          <cell r="AH424">
            <v>50.809090909090898</v>
          </cell>
          <cell r="AI424" t="str">
            <v/>
          </cell>
          <cell r="AJ424" t="str">
            <v>GVTNT</v>
          </cell>
        </row>
        <row r="425">
          <cell r="E425" t="str">
            <v>II.3.2.nuotekų ir dumblo siurbliai iki 5 kW</v>
          </cell>
          <cell r="F425" t="str">
            <v>III.Surinkimas</v>
          </cell>
          <cell r="I425">
            <v>551.24</v>
          </cell>
          <cell r="M425">
            <v>551.24</v>
          </cell>
          <cell r="AH425">
            <v>182.4944242424242</v>
          </cell>
          <cell r="AI425" t="str">
            <v/>
          </cell>
          <cell r="AJ425" t="str">
            <v>GVTNT</v>
          </cell>
        </row>
        <row r="426">
          <cell r="E426" t="str">
            <v>II.3.1.vandens siurbliai, nuotekų ir dumblo siurbliai virš 5 kW, kita įranga</v>
          </cell>
          <cell r="F426" t="str">
            <v>Bendrosios sąnaudos</v>
          </cell>
          <cell r="I426">
            <v>338.12</v>
          </cell>
          <cell r="M426">
            <v>338.12</v>
          </cell>
          <cell r="AH426">
            <v>212.91873913043477</v>
          </cell>
          <cell r="AI426" t="str">
            <v/>
          </cell>
          <cell r="AJ426" t="str">
            <v>GVTNT</v>
          </cell>
        </row>
        <row r="427">
          <cell r="E427" t="str">
            <v>II.3.1.vandens siurbliai, nuotekų ir dumblo siurbliai virš 5 kW, kita įranga</v>
          </cell>
          <cell r="F427" t="str">
            <v>Bendrosios sąnaudos</v>
          </cell>
          <cell r="I427">
            <v>104.66</v>
          </cell>
          <cell r="M427">
            <v>104.66</v>
          </cell>
          <cell r="AH427">
            <v>65.906036231884059</v>
          </cell>
          <cell r="AI427" t="str">
            <v/>
          </cell>
          <cell r="AJ427" t="str">
            <v>GVTNT</v>
          </cell>
        </row>
        <row r="428">
          <cell r="E428" t="str">
            <v>II.3.1.vandens siurbliai, nuotekų ir dumblo siurbliai virš 5 kW, kita įranga</v>
          </cell>
          <cell r="F428" t="str">
            <v>Bendrosios sąnaudos</v>
          </cell>
          <cell r="I428">
            <v>406.06</v>
          </cell>
          <cell r="M428">
            <v>406.06</v>
          </cell>
          <cell r="AH428">
            <v>255.70067391304349</v>
          </cell>
          <cell r="AI428" t="str">
            <v/>
          </cell>
          <cell r="AJ428" t="str">
            <v>GVTNT</v>
          </cell>
        </row>
        <row r="429">
          <cell r="E429" t="str">
            <v>II.3.1.vandens siurbliai, nuotekų ir dumblo siurbliai virš 5 kW, kita įranga</v>
          </cell>
          <cell r="F429" t="str">
            <v>II.Gavyba</v>
          </cell>
          <cell r="I429">
            <v>314.88</v>
          </cell>
          <cell r="M429">
            <v>314.88</v>
          </cell>
          <cell r="AH429">
            <v>212.54365384615386</v>
          </cell>
          <cell r="AI429" t="str">
            <v/>
          </cell>
          <cell r="AJ429" t="str">
            <v>GVTNT</v>
          </cell>
        </row>
        <row r="430">
          <cell r="E430" t="str">
            <v>II.4.2. įrankiai</v>
          </cell>
          <cell r="F430" t="str">
            <v>III.Valymas</v>
          </cell>
          <cell r="I430">
            <v>319.97000000000003</v>
          </cell>
          <cell r="M430">
            <v>319.97000000000003</v>
          </cell>
          <cell r="AH430">
            <v>140.53647058823532</v>
          </cell>
          <cell r="AI430" t="str">
            <v/>
          </cell>
          <cell r="AJ430" t="str">
            <v>GVTNT</v>
          </cell>
        </row>
        <row r="431">
          <cell r="E431" t="str">
            <v>II.4.2. įrankiai</v>
          </cell>
          <cell r="F431" t="str">
            <v>Bendrosios sąnaudos</v>
          </cell>
          <cell r="I431">
            <v>2673.4</v>
          </cell>
          <cell r="M431">
            <v>2673.4</v>
          </cell>
          <cell r="AH431">
            <v>1133.8674129353235</v>
          </cell>
          <cell r="AI431" t="str">
            <v/>
          </cell>
          <cell r="AJ431" t="str">
            <v>GVTNT</v>
          </cell>
        </row>
        <row r="432">
          <cell r="E432" t="str">
            <v>II.4.2. įrankiai</v>
          </cell>
          <cell r="F432" t="str">
            <v>II.Gavyba</v>
          </cell>
          <cell r="I432">
            <v>319.97000000000003</v>
          </cell>
          <cell r="M432">
            <v>319.97000000000003</v>
          </cell>
          <cell r="AH432">
            <v>145.37815217391307</v>
          </cell>
          <cell r="AI432" t="str">
            <v/>
          </cell>
          <cell r="AJ432" t="str">
            <v>GVTNT</v>
          </cell>
        </row>
        <row r="433">
          <cell r="E433" t="str">
            <v>II.4.2. įrankiai</v>
          </cell>
          <cell r="F433" t="str">
            <v>Bendrosios sąnaudos</v>
          </cell>
          <cell r="I433">
            <v>2225.44</v>
          </cell>
          <cell r="M433">
            <v>2225.44</v>
          </cell>
          <cell r="AH433">
            <v>977.44784313725495</v>
          </cell>
          <cell r="AI433" t="str">
            <v/>
          </cell>
          <cell r="AJ433" t="str">
            <v>GVTNT</v>
          </cell>
        </row>
        <row r="434">
          <cell r="E434" t="str">
            <v>II.3.1.vandens siurbliai, nuotekų ir dumblo siurbliai virš 5 kW, kita įranga</v>
          </cell>
          <cell r="F434" t="str">
            <v>III.Valymas</v>
          </cell>
          <cell r="I434">
            <v>650</v>
          </cell>
          <cell r="M434">
            <v>650</v>
          </cell>
          <cell r="AH434">
            <v>433.33333333333337</v>
          </cell>
          <cell r="AI434" t="str">
            <v/>
          </cell>
          <cell r="AJ434" t="str">
            <v>GVTNT</v>
          </cell>
        </row>
        <row r="435">
          <cell r="E435" t="str">
            <v>II.3.1.vandens siurbliai, nuotekų ir dumblo siurbliai virš 5 kW, kita įranga</v>
          </cell>
          <cell r="F435" t="str">
            <v>III.Valymas</v>
          </cell>
          <cell r="I435">
            <v>616.20000000000005</v>
          </cell>
          <cell r="M435">
            <v>616.20000000000005</v>
          </cell>
          <cell r="AH435">
            <v>415.93500000000006</v>
          </cell>
          <cell r="AI435" t="str">
            <v/>
          </cell>
          <cell r="AJ435" t="str">
            <v>GVTNT</v>
          </cell>
        </row>
        <row r="436">
          <cell r="E436" t="str">
            <v>II.4.2. įrankiai</v>
          </cell>
          <cell r="F436" t="str">
            <v>II.Gavyba</v>
          </cell>
          <cell r="I436">
            <v>319.97000000000003</v>
          </cell>
          <cell r="M436">
            <v>319.97000000000003</v>
          </cell>
          <cell r="AH436">
            <v>155.10299295774649</v>
          </cell>
          <cell r="AI436" t="str">
            <v/>
          </cell>
          <cell r="AJ436" t="str">
            <v>GVTNT</v>
          </cell>
        </row>
        <row r="437">
          <cell r="E437" t="str">
            <v>II.3.1.vandens siurbliai, nuotekų ir dumblo siurbliai virš 5 kW, kita įranga</v>
          </cell>
          <cell r="F437" t="str">
            <v>II.Gavyba</v>
          </cell>
          <cell r="I437">
            <v>314.88</v>
          </cell>
          <cell r="M437">
            <v>314.88</v>
          </cell>
          <cell r="AH437">
            <v>215.16776836158192</v>
          </cell>
          <cell r="AI437" t="str">
            <v/>
          </cell>
          <cell r="AJ437" t="str">
            <v>GVTNT</v>
          </cell>
        </row>
        <row r="438">
          <cell r="E438" t="str">
            <v>II.4.2. įrankiai</v>
          </cell>
          <cell r="F438" t="str">
            <v>III.Valymas</v>
          </cell>
          <cell r="I438">
            <v>150</v>
          </cell>
          <cell r="M438">
            <v>150</v>
          </cell>
          <cell r="AH438">
            <v>70.428571428571416</v>
          </cell>
          <cell r="AI438" t="str">
            <v/>
          </cell>
          <cell r="AJ438" t="str">
            <v>GVTNT</v>
          </cell>
        </row>
        <row r="439">
          <cell r="E439" t="str">
            <v>II.3.1.vandens siurbliai, nuotekų ir dumblo siurbliai virš 5 kW, kita įranga</v>
          </cell>
          <cell r="F439" t="str">
            <v>V.Nereguliuojama</v>
          </cell>
          <cell r="I439">
            <v>173.25</v>
          </cell>
          <cell r="M439">
            <v>173.25</v>
          </cell>
          <cell r="AH439">
            <v>116.38093220338982</v>
          </cell>
          <cell r="AI439" t="str">
            <v/>
          </cell>
          <cell r="AJ439" t="str">
            <v>X</v>
          </cell>
        </row>
        <row r="440">
          <cell r="E440" t="str">
            <v>II.3.1.vandens siurbliai, nuotekų ir dumblo siurbliai virš 5 kW, kita įranga</v>
          </cell>
          <cell r="F440" t="str">
            <v>V.Nereguliuojama</v>
          </cell>
          <cell r="I440">
            <v>173.25</v>
          </cell>
          <cell r="M440">
            <v>173.25</v>
          </cell>
          <cell r="AH440">
            <v>116.38093220338982</v>
          </cell>
          <cell r="AI440" t="str">
            <v/>
          </cell>
          <cell r="AJ440" t="str">
            <v>X</v>
          </cell>
        </row>
        <row r="441">
          <cell r="E441" t="str">
            <v>II.3.1.vandens siurbliai, nuotekų ir dumblo siurbliai virš 5 kW, kita įranga</v>
          </cell>
          <cell r="F441" t="str">
            <v>V.Nereguliuojama</v>
          </cell>
          <cell r="I441">
            <v>173.25</v>
          </cell>
          <cell r="M441">
            <v>173.25</v>
          </cell>
          <cell r="AH441">
            <v>116.38093220338982</v>
          </cell>
          <cell r="AI441" t="str">
            <v/>
          </cell>
          <cell r="AJ441" t="str">
            <v>X</v>
          </cell>
        </row>
        <row r="442">
          <cell r="E442" t="str">
            <v>II.3.1.vandens siurbliai, nuotekų ir dumblo siurbliai virš 5 kW, kita įranga</v>
          </cell>
          <cell r="F442" t="str">
            <v>V.Nereguliuojama</v>
          </cell>
          <cell r="I442">
            <v>173.25</v>
          </cell>
          <cell r="M442">
            <v>173.25</v>
          </cell>
          <cell r="AH442">
            <v>116.38093220338982</v>
          </cell>
          <cell r="AI442" t="str">
            <v/>
          </cell>
          <cell r="AJ442" t="str">
            <v>X</v>
          </cell>
        </row>
        <row r="443">
          <cell r="E443" t="str">
            <v>II.4.2. įrankiai</v>
          </cell>
          <cell r="F443" t="str">
            <v>V.Nereguliuojama</v>
          </cell>
          <cell r="I443">
            <v>286.98</v>
          </cell>
          <cell r="M443">
            <v>286.98</v>
          </cell>
          <cell r="AH443">
            <v>134.74361904761906</v>
          </cell>
          <cell r="AI443" t="str">
            <v/>
          </cell>
          <cell r="AJ443" t="str">
            <v>X</v>
          </cell>
        </row>
        <row r="444">
          <cell r="E444" t="str">
            <v>II.3.1.vandens siurbliai, nuotekų ir dumblo siurbliai virš 5 kW, kita įranga</v>
          </cell>
          <cell r="F444" t="str">
            <v>V.Nereguliuojama</v>
          </cell>
          <cell r="I444">
            <v>271.5</v>
          </cell>
          <cell r="M444">
            <v>271.5</v>
          </cell>
          <cell r="AH444">
            <v>182.38050847457623</v>
          </cell>
          <cell r="AI444" t="str">
            <v/>
          </cell>
          <cell r="AJ444" t="str">
            <v>X</v>
          </cell>
        </row>
        <row r="445">
          <cell r="E445" t="str">
            <v>II.3.1.vandens siurbliai, nuotekų ir dumblo siurbliai virš 5 kW, kita įranga</v>
          </cell>
          <cell r="F445" t="str">
            <v>V.Nereguliuojama</v>
          </cell>
          <cell r="I445">
            <v>271.5</v>
          </cell>
          <cell r="M445">
            <v>271.5</v>
          </cell>
          <cell r="AH445">
            <v>182.38050847457623</v>
          </cell>
          <cell r="AI445" t="str">
            <v/>
          </cell>
          <cell r="AJ445" t="str">
            <v>X</v>
          </cell>
        </row>
        <row r="446">
          <cell r="E446" t="str">
            <v>II.3.1.vandens siurbliai, nuotekų ir dumblo siurbliai virš 5 kW, kita įranga</v>
          </cell>
          <cell r="F446" t="str">
            <v>V.Nereguliuojama</v>
          </cell>
          <cell r="I446">
            <v>271.5</v>
          </cell>
          <cell r="M446">
            <v>271.5</v>
          </cell>
          <cell r="AH446">
            <v>182.38050847457623</v>
          </cell>
          <cell r="AI446" t="str">
            <v/>
          </cell>
          <cell r="AJ446" t="str">
            <v>X</v>
          </cell>
        </row>
        <row r="447">
          <cell r="E447" t="str">
            <v>II.3.1.vandens siurbliai, nuotekų ir dumblo siurbliai virš 5 kW, kita įranga</v>
          </cell>
          <cell r="F447" t="str">
            <v>V.Nereguliuojama</v>
          </cell>
          <cell r="I447">
            <v>271.5</v>
          </cell>
          <cell r="M447">
            <v>271.5</v>
          </cell>
          <cell r="AH447">
            <v>182.38050847457623</v>
          </cell>
          <cell r="AI447" t="str">
            <v/>
          </cell>
          <cell r="AJ447" t="str">
            <v>X</v>
          </cell>
        </row>
        <row r="448">
          <cell r="E448" t="str">
            <v>II.4.2. įrankiai</v>
          </cell>
          <cell r="F448" t="str">
            <v>Bendrosios sąnaudos</v>
          </cell>
          <cell r="I448">
            <v>127.53</v>
          </cell>
          <cell r="M448">
            <v>127.53</v>
          </cell>
          <cell r="AH448">
            <v>59.878047619047621</v>
          </cell>
          <cell r="AI448" t="str">
            <v/>
          </cell>
          <cell r="AJ448" t="str">
            <v>GVTNT</v>
          </cell>
        </row>
        <row r="449">
          <cell r="E449" t="str">
            <v>II.4.2. įrankiai</v>
          </cell>
          <cell r="F449" t="str">
            <v>II.Gavyba</v>
          </cell>
          <cell r="I449">
            <v>1092.82</v>
          </cell>
          <cell r="M449">
            <v>1092.82</v>
          </cell>
          <cell r="AH449">
            <v>513.10533333333319</v>
          </cell>
          <cell r="AI449" t="str">
            <v/>
          </cell>
          <cell r="AJ449" t="str">
            <v>GVTNT</v>
          </cell>
        </row>
        <row r="450">
          <cell r="E450" t="str">
            <v>II.2.4.Kiti įrenginiai</v>
          </cell>
          <cell r="F450" t="str">
            <v>II.Ruošimas</v>
          </cell>
          <cell r="I450">
            <v>7300</v>
          </cell>
          <cell r="M450">
            <v>7300</v>
          </cell>
          <cell r="AH450">
            <v>6639.5240271132379</v>
          </cell>
          <cell r="AI450" t="str">
            <v/>
          </cell>
          <cell r="AJ450" t="str">
            <v>GVTNT</v>
          </cell>
        </row>
        <row r="451">
          <cell r="E451" t="str">
            <v>II.4.2. įrankiai</v>
          </cell>
          <cell r="F451" t="str">
            <v>Bendrosios sąnaudos</v>
          </cell>
          <cell r="I451">
            <v>1878.23</v>
          </cell>
          <cell r="M451">
            <v>1878.23</v>
          </cell>
          <cell r="AH451">
            <v>881.87338095238101</v>
          </cell>
          <cell r="AI451" t="str">
            <v/>
          </cell>
          <cell r="AJ451" t="str">
            <v>GVTNT</v>
          </cell>
        </row>
        <row r="452">
          <cell r="E452" t="str">
            <v>II.3.1.vandens siurbliai, nuotekų ir dumblo siurbliai virš 5 kW, kita įranga</v>
          </cell>
          <cell r="F452" t="str">
            <v>III.Valymas</v>
          </cell>
          <cell r="I452">
            <v>1600</v>
          </cell>
          <cell r="M452">
            <v>1600</v>
          </cell>
          <cell r="AH452">
            <v>1106.6666666666667</v>
          </cell>
          <cell r="AI452" t="str">
            <v/>
          </cell>
          <cell r="AJ452" t="str">
            <v>GVTNT</v>
          </cell>
        </row>
        <row r="453">
          <cell r="E453" t="str">
            <v>II.4.2. įrankiai</v>
          </cell>
          <cell r="F453" t="str">
            <v>II.Gavyba</v>
          </cell>
          <cell r="I453">
            <v>319.97000000000003</v>
          </cell>
          <cell r="M453">
            <v>319.97000000000003</v>
          </cell>
          <cell r="AH453">
            <v>159.98500000000001</v>
          </cell>
          <cell r="AI453" t="str">
            <v/>
          </cell>
          <cell r="AJ453" t="str">
            <v>GVTNT</v>
          </cell>
        </row>
        <row r="454">
          <cell r="E454" t="str">
            <v>II.4.2. įrankiai</v>
          </cell>
          <cell r="F454" t="str">
            <v>III.Dumblas</v>
          </cell>
          <cell r="I454">
            <v>205.79</v>
          </cell>
          <cell r="M454">
            <v>205.79</v>
          </cell>
          <cell r="AH454">
            <v>99.754929577464793</v>
          </cell>
          <cell r="AI454" t="str">
            <v/>
          </cell>
          <cell r="AJ454" t="str">
            <v>GVTNT</v>
          </cell>
        </row>
        <row r="455">
          <cell r="E455" t="str">
            <v>II.4.2. įrankiai</v>
          </cell>
          <cell r="F455" t="str">
            <v>Netiesioginės sąnaudos</v>
          </cell>
          <cell r="I455">
            <v>450</v>
          </cell>
          <cell r="M455">
            <v>450</v>
          </cell>
          <cell r="AH455">
            <v>218.13380281690138</v>
          </cell>
          <cell r="AI455" t="str">
            <v/>
          </cell>
          <cell r="AJ455" t="str">
            <v>GVTNT</v>
          </cell>
        </row>
        <row r="456">
          <cell r="E456" t="str">
            <v>II.4.2. įrankiai</v>
          </cell>
          <cell r="F456" t="str">
            <v>II.Pristatymas</v>
          </cell>
          <cell r="I456">
            <v>247</v>
          </cell>
          <cell r="M456">
            <v>247</v>
          </cell>
          <cell r="AH456">
            <v>123.50000000000001</v>
          </cell>
          <cell r="AI456" t="str">
            <v/>
          </cell>
          <cell r="AJ456" t="str">
            <v>GVTNT</v>
          </cell>
        </row>
        <row r="457">
          <cell r="E457" t="str">
            <v>II.3.1.vandens siurbliai, nuotekų ir dumblo siurbliai virš 5 kW, kita įranga</v>
          </cell>
          <cell r="F457" t="str">
            <v>II.Gavyba</v>
          </cell>
          <cell r="I457">
            <v>632.5</v>
          </cell>
          <cell r="M457">
            <v>632.5</v>
          </cell>
          <cell r="AH457">
            <v>442.75</v>
          </cell>
          <cell r="AI457" t="str">
            <v/>
          </cell>
          <cell r="AJ457" t="str">
            <v>GVTNT</v>
          </cell>
        </row>
        <row r="458">
          <cell r="E458" t="str">
            <v>II.2.3.vamzdynai</v>
          </cell>
          <cell r="F458" t="str">
            <v>III.Surinkimas</v>
          </cell>
          <cell r="I458">
            <v>450</v>
          </cell>
          <cell r="J458">
            <v>450</v>
          </cell>
          <cell r="AH458">
            <v>0</v>
          </cell>
          <cell r="AI458" t="str">
            <v>Nusidėvėjęs</v>
          </cell>
          <cell r="AJ458" t="str">
            <v>GVTNT</v>
          </cell>
        </row>
        <row r="459">
          <cell r="E459" t="str">
            <v>II.2.3.vamzdynai</v>
          </cell>
          <cell r="F459" t="str">
            <v>III.Surinkimas</v>
          </cell>
          <cell r="I459">
            <v>3650</v>
          </cell>
          <cell r="J459">
            <v>3650</v>
          </cell>
          <cell r="AH459">
            <v>0</v>
          </cell>
          <cell r="AI459" t="str">
            <v>Nusidėvėjęs</v>
          </cell>
          <cell r="AJ459" t="str">
            <v>GVTNT</v>
          </cell>
        </row>
        <row r="460">
          <cell r="E460" t="str">
            <v>II.2.3.vamzdynai</v>
          </cell>
          <cell r="F460" t="str">
            <v>II.Pristatymas</v>
          </cell>
          <cell r="I460">
            <v>450</v>
          </cell>
          <cell r="J460">
            <v>450</v>
          </cell>
          <cell r="AH460">
            <v>0</v>
          </cell>
          <cell r="AI460" t="str">
            <v>Nusidėvėjęs</v>
          </cell>
          <cell r="AJ460" t="str">
            <v>GVTNT</v>
          </cell>
        </row>
        <row r="461">
          <cell r="E461" t="str">
            <v>II.2.3.vamzdynai</v>
          </cell>
          <cell r="F461" t="str">
            <v>II.Pristatymas</v>
          </cell>
          <cell r="I461">
            <v>3650</v>
          </cell>
          <cell r="J461">
            <v>3650</v>
          </cell>
          <cell r="AH461">
            <v>0</v>
          </cell>
          <cell r="AI461" t="str">
            <v>Nusidėvėjęs</v>
          </cell>
          <cell r="AJ461" t="str">
            <v>GVTNT</v>
          </cell>
        </row>
        <row r="462">
          <cell r="E462" t="str">
            <v>II.2.3.vamzdynai</v>
          </cell>
          <cell r="F462" t="str">
            <v>II.Pristatymas</v>
          </cell>
          <cell r="I462">
            <v>13000</v>
          </cell>
          <cell r="J462">
            <v>13000</v>
          </cell>
          <cell r="AH462">
            <v>0</v>
          </cell>
          <cell r="AI462" t="str">
            <v>Nusidėvėjęs</v>
          </cell>
          <cell r="AJ462" t="str">
            <v>GVTNT</v>
          </cell>
        </row>
        <row r="463">
          <cell r="E463" t="str">
            <v>II.3.2.nuotekų ir dumblo siurbliai iki 5 kW</v>
          </cell>
          <cell r="F463" t="str">
            <v>III.Dumblas</v>
          </cell>
          <cell r="I463">
            <v>972</v>
          </cell>
          <cell r="M463">
            <v>972</v>
          </cell>
          <cell r="AH463">
            <v>388.79999999999995</v>
          </cell>
          <cell r="AI463" t="str">
            <v/>
          </cell>
          <cell r="AJ463" t="str">
            <v>GVTNT</v>
          </cell>
        </row>
        <row r="464">
          <cell r="E464" t="str">
            <v>II.3.1.vandens siurbliai, nuotekų ir dumblo siurbliai virš 5 kW, kita įranga</v>
          </cell>
          <cell r="F464" t="str">
            <v>III.Surinkimas</v>
          </cell>
          <cell r="I464">
            <v>457.11</v>
          </cell>
          <cell r="M464">
            <v>457.11</v>
          </cell>
          <cell r="AH464">
            <v>319.97699999999998</v>
          </cell>
          <cell r="AI464" t="str">
            <v/>
          </cell>
          <cell r="AJ464" t="str">
            <v>GVTNT</v>
          </cell>
        </row>
        <row r="465">
          <cell r="E465" t="str">
            <v>II.5.2.kitos transporto priemonės</v>
          </cell>
          <cell r="F465" t="str">
            <v>III.Surinkimas</v>
          </cell>
          <cell r="I465">
            <v>792.14</v>
          </cell>
          <cell r="M465">
            <v>792.14</v>
          </cell>
          <cell r="AH465">
            <v>0</v>
          </cell>
          <cell r="AI465" t="str">
            <v>Nusidėvėjęs</v>
          </cell>
          <cell r="AJ465" t="str">
            <v>GVTNT</v>
          </cell>
        </row>
        <row r="466">
          <cell r="E466" t="str">
            <v>II.3.1.vandens siurbliai, nuotekų ir dumblo siurbliai virš 5 kW, kita įranga</v>
          </cell>
          <cell r="F466" t="str">
            <v>II.Gavyba</v>
          </cell>
          <cell r="I466">
            <v>1882.53</v>
          </cell>
          <cell r="M466">
            <v>1882.53</v>
          </cell>
          <cell r="AH466">
            <v>1380.5219999999999</v>
          </cell>
          <cell r="AI466" t="str">
            <v/>
          </cell>
          <cell r="AJ466" t="str">
            <v>GVTNT</v>
          </cell>
        </row>
        <row r="467">
          <cell r="E467" t="str">
            <v>II.3.1.vandens siurbliai, nuotekų ir dumblo siurbliai virš 5 kW, kita įranga</v>
          </cell>
          <cell r="F467" t="str">
            <v>II.Gavyba</v>
          </cell>
          <cell r="I467">
            <v>234.3</v>
          </cell>
          <cell r="M467">
            <v>234.3</v>
          </cell>
          <cell r="AH467">
            <v>171.82</v>
          </cell>
          <cell r="AI467" t="str">
            <v/>
          </cell>
          <cell r="AJ467" t="str">
            <v>GVTNT</v>
          </cell>
        </row>
        <row r="468">
          <cell r="E468" t="str">
            <v>II.4.2. įrankiai</v>
          </cell>
          <cell r="F468" t="str">
            <v>II.Gavyba</v>
          </cell>
          <cell r="I468">
            <v>319.97000000000003</v>
          </cell>
          <cell r="M468">
            <v>319.97000000000003</v>
          </cell>
          <cell r="AH468">
            <v>177.76111111111112</v>
          </cell>
          <cell r="AI468" t="str">
            <v/>
          </cell>
          <cell r="AJ468" t="str">
            <v>GVTNT</v>
          </cell>
        </row>
        <row r="469">
          <cell r="E469" t="str">
            <v>II.4.2. įrankiai</v>
          </cell>
          <cell r="F469" t="str">
            <v>Bendrosios sąnaudos</v>
          </cell>
          <cell r="I469">
            <v>217.35</v>
          </cell>
          <cell r="M469">
            <v>217.35</v>
          </cell>
          <cell r="AH469">
            <v>111.69374999999999</v>
          </cell>
          <cell r="AI469" t="str">
            <v/>
          </cell>
          <cell r="AJ469" t="str">
            <v>GVTNT</v>
          </cell>
        </row>
        <row r="470">
          <cell r="E470" t="str">
            <v>II.3.1.vandens siurbliai, nuotekų ir dumblo siurbliai virš 5 kW, kita įranga</v>
          </cell>
          <cell r="F470" t="str">
            <v>II.Ruošimas</v>
          </cell>
          <cell r="I470">
            <v>530</v>
          </cell>
          <cell r="M470">
            <v>530</v>
          </cell>
          <cell r="AH470">
            <v>375.41666666666663</v>
          </cell>
          <cell r="AI470" t="str">
            <v/>
          </cell>
          <cell r="AJ470" t="str">
            <v>GVTNT</v>
          </cell>
        </row>
        <row r="471">
          <cell r="E471" t="str">
            <v>II.4.2. įrankiai</v>
          </cell>
          <cell r="F471" t="str">
            <v>Bendrosios sąnaudos</v>
          </cell>
          <cell r="I471">
            <v>298.35000000000002</v>
          </cell>
          <cell r="M471">
            <v>298.35000000000002</v>
          </cell>
          <cell r="AH471">
            <v>153.31874999999999</v>
          </cell>
          <cell r="AI471" t="str">
            <v/>
          </cell>
          <cell r="AJ471" t="str">
            <v>GVTNT</v>
          </cell>
        </row>
        <row r="472">
          <cell r="E472" t="str">
            <v>I.1.standartinė programinė įranga</v>
          </cell>
          <cell r="F472" t="str">
            <v>Bendrosios sąnaudos</v>
          </cell>
          <cell r="I472">
            <v>230.58</v>
          </cell>
          <cell r="M472">
            <v>230.58</v>
          </cell>
          <cell r="AH472">
            <v>62.44874999999999</v>
          </cell>
          <cell r="AI472" t="str">
            <v/>
          </cell>
          <cell r="AJ472" t="str">
            <v>GVTNT</v>
          </cell>
        </row>
        <row r="473">
          <cell r="E473" t="str">
            <v>II.4.2. įrankiai</v>
          </cell>
          <cell r="F473" t="str">
            <v>II.Pristatymas</v>
          </cell>
          <cell r="I473">
            <v>251.26</v>
          </cell>
          <cell r="M473">
            <v>251.26</v>
          </cell>
          <cell r="AH473">
            <v>132.60944444444445</v>
          </cell>
          <cell r="AI473" t="str">
            <v/>
          </cell>
          <cell r="AJ473" t="str">
            <v>GVTNT</v>
          </cell>
        </row>
        <row r="474">
          <cell r="E474" t="str">
            <v>II.3.1.vandens siurbliai, nuotekų ir dumblo siurbliai virš 5 kW, kita įranga</v>
          </cell>
          <cell r="F474" t="str">
            <v>II.Pristatymas</v>
          </cell>
          <cell r="I474">
            <v>513.20000000000005</v>
          </cell>
          <cell r="M474">
            <v>513.20000000000005</v>
          </cell>
          <cell r="AH474">
            <v>367.79333333333335</v>
          </cell>
          <cell r="AI474" t="str">
            <v/>
          </cell>
          <cell r="AJ474" t="str">
            <v>GVTNT</v>
          </cell>
        </row>
        <row r="475">
          <cell r="E475" t="str">
            <v>II.3.1.vandens siurbliai, nuotekų ir dumblo siurbliai virš 5 kW, kita įranga</v>
          </cell>
          <cell r="F475" t="str">
            <v>II.Pristatymas</v>
          </cell>
          <cell r="I475">
            <v>503.2</v>
          </cell>
          <cell r="M475">
            <v>503.2</v>
          </cell>
          <cell r="AH475">
            <v>360.62666666666667</v>
          </cell>
          <cell r="AI475" t="str">
            <v/>
          </cell>
          <cell r="AJ475" t="str">
            <v>GVTNT</v>
          </cell>
        </row>
        <row r="476">
          <cell r="E476" t="str">
            <v>II.4.2. įrankiai</v>
          </cell>
          <cell r="F476" t="str">
            <v>II.Pristatymas</v>
          </cell>
          <cell r="I476">
            <v>285.19</v>
          </cell>
          <cell r="M476">
            <v>285.19</v>
          </cell>
          <cell r="AH476">
            <v>150.51694444444442</v>
          </cell>
          <cell r="AI476" t="str">
            <v/>
          </cell>
          <cell r="AJ476" t="str">
            <v>GVTNT</v>
          </cell>
        </row>
        <row r="477">
          <cell r="E477" t="str">
            <v>II.4.2. įrankiai</v>
          </cell>
          <cell r="F477" t="str">
            <v>II.Pristatymas</v>
          </cell>
          <cell r="I477">
            <v>213.42</v>
          </cell>
          <cell r="M477">
            <v>213.42</v>
          </cell>
          <cell r="AH477">
            <v>112.63833333333332</v>
          </cell>
          <cell r="AI477" t="str">
            <v/>
          </cell>
          <cell r="AJ477" t="str">
            <v>GVTNT</v>
          </cell>
        </row>
        <row r="478">
          <cell r="E478" t="str">
            <v>II.4.2. įrankiai</v>
          </cell>
          <cell r="F478" t="str">
            <v>Netiesioginės sąnaudos</v>
          </cell>
          <cell r="I478">
            <v>165.29</v>
          </cell>
          <cell r="M478">
            <v>165.29</v>
          </cell>
          <cell r="AH478">
            <v>87.236388888888882</v>
          </cell>
          <cell r="AI478" t="str">
            <v/>
          </cell>
          <cell r="AJ478" t="str">
            <v>GVTNT</v>
          </cell>
        </row>
        <row r="479">
          <cell r="E479" t="str">
            <v>II.4.2. įrankiai</v>
          </cell>
          <cell r="F479" t="str">
            <v>III.Valymas</v>
          </cell>
          <cell r="I479">
            <v>491.22</v>
          </cell>
          <cell r="M479">
            <v>491.22</v>
          </cell>
          <cell r="AH479">
            <v>259.255</v>
          </cell>
          <cell r="AI479" t="str">
            <v/>
          </cell>
          <cell r="AJ479" t="str">
            <v>GVTNT</v>
          </cell>
        </row>
        <row r="480">
          <cell r="E480" t="str">
            <v>II.3.1.vandens siurbliai, nuotekų ir dumblo siurbliai virš 5 kW, kita įranga</v>
          </cell>
          <cell r="F480" t="str">
            <v>II.Gavyba</v>
          </cell>
          <cell r="I480">
            <v>416.53</v>
          </cell>
          <cell r="M480">
            <v>416.53</v>
          </cell>
          <cell r="AH480">
            <v>333.22399999999993</v>
          </cell>
          <cell r="AI480" t="str">
            <v/>
          </cell>
          <cell r="AJ480" t="str">
            <v>GVTNT</v>
          </cell>
        </row>
        <row r="481">
          <cell r="E481" t="str">
            <v>II.3.1.vandens siurbliai, nuotekų ir dumblo siurbliai virš 5 kW, kita įranga</v>
          </cell>
          <cell r="F481" t="str">
            <v>II.Gavyba</v>
          </cell>
          <cell r="I481">
            <v>466.12</v>
          </cell>
          <cell r="M481">
            <v>466.12</v>
          </cell>
          <cell r="AH481">
            <v>341.82133333333331</v>
          </cell>
          <cell r="AI481" t="str">
            <v/>
          </cell>
          <cell r="AJ481" t="str">
            <v>GVTNT</v>
          </cell>
        </row>
        <row r="482">
          <cell r="E482" t="str">
            <v>II.4.2. įrankiai</v>
          </cell>
          <cell r="F482" t="str">
            <v>III.Valymas</v>
          </cell>
          <cell r="I482">
            <v>829.2</v>
          </cell>
          <cell r="M482">
            <v>829.2</v>
          </cell>
          <cell r="AH482">
            <v>449.15</v>
          </cell>
          <cell r="AI482" t="str">
            <v/>
          </cell>
          <cell r="AJ482" t="str">
            <v>GVTNT</v>
          </cell>
        </row>
        <row r="483">
          <cell r="E483" t="str">
            <v>II.3.1.vandens siurbliai, nuotekų ir dumblo siurbliai virš 5 kW, kita įranga</v>
          </cell>
          <cell r="F483" t="str">
            <v>II.Gavyba</v>
          </cell>
          <cell r="I483">
            <v>328.01</v>
          </cell>
          <cell r="M483">
            <v>328.01</v>
          </cell>
          <cell r="AH483">
            <v>256.94116666666667</v>
          </cell>
          <cell r="AI483" t="str">
            <v/>
          </cell>
          <cell r="AJ483" t="str">
            <v>GVTNT</v>
          </cell>
        </row>
        <row r="484">
          <cell r="E484" t="str">
            <v>II.3.1.vandens siurbliai, nuotekų ir dumblo siurbliai virš 5 kW, kita įranga</v>
          </cell>
          <cell r="F484" t="str">
            <v>II.Ruošimas</v>
          </cell>
          <cell r="I484">
            <v>1415.6</v>
          </cell>
          <cell r="M484">
            <v>1415.6</v>
          </cell>
          <cell r="AH484">
            <v>1038.1066666666666</v>
          </cell>
          <cell r="AI484" t="str">
            <v/>
          </cell>
          <cell r="AJ484" t="str">
            <v>GVTNT</v>
          </cell>
        </row>
        <row r="485">
          <cell r="E485" t="str">
            <v>II.3.1.vandens siurbliai, nuotekų ir dumblo siurbliai virš 5 kW, kita įranga</v>
          </cell>
          <cell r="F485" t="str">
            <v>II.Ruošimas</v>
          </cell>
          <cell r="I485">
            <v>320</v>
          </cell>
          <cell r="M485">
            <v>320</v>
          </cell>
          <cell r="AH485">
            <v>234.66666666666669</v>
          </cell>
          <cell r="AI485" t="str">
            <v/>
          </cell>
          <cell r="AJ485" t="str">
            <v>GVTNT</v>
          </cell>
        </row>
        <row r="486">
          <cell r="E486" t="str">
            <v>I.1.standartinė programinė įranga</v>
          </cell>
          <cell r="F486" t="str">
            <v>III.Valymas</v>
          </cell>
          <cell r="I486">
            <v>4092.33</v>
          </cell>
          <cell r="M486">
            <v>4092.33</v>
          </cell>
          <cell r="AH486">
            <v>1449.3668750000002</v>
          </cell>
          <cell r="AI486" t="str">
            <v/>
          </cell>
          <cell r="AJ486" t="str">
            <v>GVTNT</v>
          </cell>
        </row>
        <row r="487">
          <cell r="E487" t="str">
            <v>II.3.1.vandens siurbliai, nuotekų ir dumblo siurbliai virš 5 kW, kita įranga</v>
          </cell>
          <cell r="F487" t="str">
            <v>II.Gavyba</v>
          </cell>
          <cell r="I487">
            <v>1963.99</v>
          </cell>
          <cell r="M487">
            <v>1963.99</v>
          </cell>
          <cell r="AH487">
            <v>1456.6259166666669</v>
          </cell>
          <cell r="AI487" t="str">
            <v/>
          </cell>
          <cell r="AJ487" t="str">
            <v>GVTNT</v>
          </cell>
        </row>
        <row r="488">
          <cell r="E488" t="str">
            <v>II.3.1.vandens siurbliai, nuotekų ir dumblo siurbliai virš 5 kW, kita įranga</v>
          </cell>
          <cell r="F488" t="str">
            <v>II.Gavyba</v>
          </cell>
          <cell r="I488">
            <v>549.17999999999995</v>
          </cell>
          <cell r="M488">
            <v>549.17999999999995</v>
          </cell>
          <cell r="AH488">
            <v>411.88499999999999</v>
          </cell>
          <cell r="AI488" t="str">
            <v/>
          </cell>
          <cell r="AJ488" t="str">
            <v>GVTNT</v>
          </cell>
        </row>
        <row r="489">
          <cell r="E489" t="str">
            <v>II.4.2. įrankiai</v>
          </cell>
          <cell r="F489" t="str">
            <v>Netiesioginės sąnaudos</v>
          </cell>
          <cell r="I489">
            <v>500.4</v>
          </cell>
          <cell r="M489">
            <v>500.4</v>
          </cell>
          <cell r="AH489">
            <v>291.89999999999998</v>
          </cell>
          <cell r="AI489" t="str">
            <v/>
          </cell>
          <cell r="AJ489" t="str">
            <v>GVTNT</v>
          </cell>
        </row>
        <row r="490">
          <cell r="E490" t="str">
            <v>II.5.2.kitos transporto priemonės</v>
          </cell>
          <cell r="F490" t="str">
            <v>Netiesioginės sąnaudos</v>
          </cell>
          <cell r="I490">
            <v>16000</v>
          </cell>
          <cell r="M490">
            <v>16000</v>
          </cell>
          <cell r="AH490">
            <v>12000</v>
          </cell>
          <cell r="AI490" t="str">
            <v/>
          </cell>
          <cell r="AJ490" t="str">
            <v>GVTNT</v>
          </cell>
        </row>
        <row r="491">
          <cell r="E491" t="str">
            <v>II.4.2. įrankiai</v>
          </cell>
          <cell r="F491" t="str">
            <v>II.Pristatymas</v>
          </cell>
          <cell r="I491">
            <v>280.11</v>
          </cell>
          <cell r="M491">
            <v>280.11</v>
          </cell>
          <cell r="AH491">
            <v>163.39750000000001</v>
          </cell>
          <cell r="AI491" t="str">
            <v/>
          </cell>
          <cell r="AJ491" t="str">
            <v>GVTNT</v>
          </cell>
        </row>
        <row r="492">
          <cell r="E492" t="str">
            <v>II.3.1.vandens siurbliai, nuotekų ir dumblo siurbliai virš 5 kW, kita įranga</v>
          </cell>
          <cell r="F492" t="str">
            <v>II.Gavyba</v>
          </cell>
          <cell r="I492">
            <v>549.16999999999996</v>
          </cell>
          <cell r="M492">
            <v>549.16999999999996</v>
          </cell>
          <cell r="AH492">
            <v>416.45391666666666</v>
          </cell>
          <cell r="AI492" t="str">
            <v/>
          </cell>
          <cell r="AJ492" t="str">
            <v>GVTNT</v>
          </cell>
        </row>
        <row r="493">
          <cell r="E493" t="str">
            <v>II.4.2. įrankiai</v>
          </cell>
          <cell r="F493" t="str">
            <v>Bendrosios sąnaudos</v>
          </cell>
          <cell r="I493">
            <v>130</v>
          </cell>
          <cell r="M493">
            <v>130</v>
          </cell>
          <cell r="AH493">
            <v>77.638888888888886</v>
          </cell>
          <cell r="AI493" t="str">
            <v/>
          </cell>
          <cell r="AJ493" t="str">
            <v>GVTNT</v>
          </cell>
        </row>
        <row r="494">
          <cell r="E494" t="str">
            <v>II.4.2. įrankiai</v>
          </cell>
          <cell r="F494" t="str">
            <v>III.Valymas</v>
          </cell>
          <cell r="I494">
            <v>142.56</v>
          </cell>
          <cell r="M494">
            <v>142.56</v>
          </cell>
          <cell r="AH494">
            <v>89.1</v>
          </cell>
          <cell r="AI494" t="str">
            <v/>
          </cell>
          <cell r="AJ494" t="str">
            <v>GVTNT</v>
          </cell>
        </row>
        <row r="495">
          <cell r="E495" t="str">
            <v>II.4.2. įrankiai</v>
          </cell>
          <cell r="F495" t="str">
            <v>III.Valymas</v>
          </cell>
          <cell r="I495">
            <v>142.56</v>
          </cell>
          <cell r="M495">
            <v>142.56</v>
          </cell>
          <cell r="AH495">
            <v>89.1</v>
          </cell>
          <cell r="AI495" t="str">
            <v/>
          </cell>
          <cell r="AJ495" t="str">
            <v>GVTNT</v>
          </cell>
        </row>
        <row r="496">
          <cell r="E496" t="str">
            <v>II.4.2. įrankiai</v>
          </cell>
          <cell r="F496" t="str">
            <v>III.Valymas</v>
          </cell>
          <cell r="I496">
            <v>142.56</v>
          </cell>
          <cell r="M496">
            <v>142.56</v>
          </cell>
          <cell r="AH496">
            <v>89.1</v>
          </cell>
          <cell r="AI496" t="str">
            <v/>
          </cell>
          <cell r="AJ496" t="str">
            <v>GVTNT</v>
          </cell>
        </row>
        <row r="497">
          <cell r="E497" t="str">
            <v>II.5.1.lengvieji automobiliai</v>
          </cell>
          <cell r="F497" t="str">
            <v>Bendrosios sąnaudos</v>
          </cell>
          <cell r="I497">
            <v>5735</v>
          </cell>
          <cell r="M497">
            <v>5735</v>
          </cell>
          <cell r="AH497">
            <v>3891.6071428571427</v>
          </cell>
          <cell r="AI497" t="str">
            <v/>
          </cell>
          <cell r="AJ497" t="str">
            <v>GVTNT</v>
          </cell>
        </row>
        <row r="498">
          <cell r="E498" t="str">
            <v>II.4.2. įrankiai</v>
          </cell>
          <cell r="F498" t="str">
            <v>Netiesioginės sąnaudos</v>
          </cell>
          <cell r="I498">
            <v>319.86</v>
          </cell>
          <cell r="M498">
            <v>319.86</v>
          </cell>
          <cell r="AH498">
            <v>204.35500000000002</v>
          </cell>
          <cell r="AI498" t="str">
            <v/>
          </cell>
          <cell r="AJ498" t="str">
            <v>GVTNT</v>
          </cell>
        </row>
        <row r="499">
          <cell r="E499" t="str">
            <v>II.2.4.Kiti įrenginiai</v>
          </cell>
          <cell r="F499" t="str">
            <v>II.Ruošimas</v>
          </cell>
          <cell r="I499">
            <v>4737.72</v>
          </cell>
          <cell r="M499">
            <v>4737.72</v>
          </cell>
          <cell r="AH499">
            <v>4455.7128571428575</v>
          </cell>
          <cell r="AI499" t="str">
            <v/>
          </cell>
          <cell r="AJ499" t="str">
            <v>GVTNT</v>
          </cell>
        </row>
        <row r="500">
          <cell r="E500" t="str">
            <v>II.2.3.vamzdynai</v>
          </cell>
          <cell r="F500" t="str">
            <v>III.Surinkimas</v>
          </cell>
          <cell r="I500">
            <v>4000</v>
          </cell>
          <cell r="J500">
            <v>4000</v>
          </cell>
          <cell r="AH500">
            <v>0</v>
          </cell>
          <cell r="AI500" t="str">
            <v>Nusidėvėjęs</v>
          </cell>
          <cell r="AJ500" t="str">
            <v>GVTNT</v>
          </cell>
        </row>
        <row r="501">
          <cell r="E501" t="str">
            <v>II.4.2. įrankiai</v>
          </cell>
          <cell r="F501" t="str">
            <v>III.Valymas</v>
          </cell>
          <cell r="I501">
            <v>1365</v>
          </cell>
          <cell r="M501">
            <v>1365</v>
          </cell>
          <cell r="AH501">
            <v>910</v>
          </cell>
          <cell r="AI501" t="str">
            <v/>
          </cell>
          <cell r="AJ501" t="str">
            <v>GVTNT</v>
          </cell>
        </row>
        <row r="502">
          <cell r="E502" t="str">
            <v>II.4.2. įrankiai</v>
          </cell>
          <cell r="F502" t="str">
            <v>III.Dumblas</v>
          </cell>
          <cell r="I502">
            <v>233</v>
          </cell>
          <cell r="M502">
            <v>233</v>
          </cell>
          <cell r="AH502">
            <v>155.33333333333331</v>
          </cell>
          <cell r="AI502" t="str">
            <v/>
          </cell>
          <cell r="AJ502" t="str">
            <v>GVTNT</v>
          </cell>
        </row>
        <row r="503">
          <cell r="E503" t="str">
            <v>II.4.2. įrankiai</v>
          </cell>
          <cell r="F503" t="str">
            <v>III.Valymas</v>
          </cell>
          <cell r="I503">
            <v>679.1</v>
          </cell>
          <cell r="M503">
            <v>679.1</v>
          </cell>
          <cell r="AH503">
            <v>452.73333333333341</v>
          </cell>
          <cell r="AI503" t="str">
            <v/>
          </cell>
          <cell r="AJ503" t="str">
            <v>GVTNT</v>
          </cell>
        </row>
        <row r="504">
          <cell r="E504" t="str">
            <v>II.2.3.vamzdynai</v>
          </cell>
          <cell r="F504" t="str">
            <v>III.Surinkimas</v>
          </cell>
          <cell r="I504">
            <v>1917</v>
          </cell>
          <cell r="M504">
            <v>1917</v>
          </cell>
          <cell r="AH504">
            <v>1245.6182432432433</v>
          </cell>
          <cell r="AI504" t="str">
            <v/>
          </cell>
          <cell r="AJ504" t="str">
            <v>GVTNT</v>
          </cell>
        </row>
        <row r="505">
          <cell r="E505" t="str">
            <v>II.3.1.vandens siurbliai, nuotekų ir dumblo siurbliai virš 5 kW, kita įranga</v>
          </cell>
          <cell r="F505" t="str">
            <v>II.Gavyba</v>
          </cell>
          <cell r="I505">
            <v>234.3</v>
          </cell>
          <cell r="M505">
            <v>234.3</v>
          </cell>
          <cell r="AH505">
            <v>189.39250000000001</v>
          </cell>
          <cell r="AI505" t="str">
            <v/>
          </cell>
          <cell r="AJ505" t="str">
            <v>GVTNT</v>
          </cell>
        </row>
        <row r="506">
          <cell r="E506" t="str">
            <v>II.3.1.vandens siurbliai, nuotekų ir dumblo siurbliai virš 5 kW, kita įranga</v>
          </cell>
          <cell r="F506" t="str">
            <v>II.Gavyba</v>
          </cell>
          <cell r="I506">
            <v>314.88</v>
          </cell>
          <cell r="M506">
            <v>314.88</v>
          </cell>
          <cell r="AH506">
            <v>254.52800000000002</v>
          </cell>
          <cell r="AI506" t="str">
            <v/>
          </cell>
          <cell r="AJ506" t="str">
            <v>GVTNT</v>
          </cell>
        </row>
        <row r="507">
          <cell r="E507" t="str">
            <v>II.3.2.nuotekų ir dumblo siurbliai iki 5 kW</v>
          </cell>
          <cell r="F507" t="str">
            <v>III.Surinkimas</v>
          </cell>
          <cell r="I507">
            <v>1870</v>
          </cell>
          <cell r="M507">
            <v>1870</v>
          </cell>
          <cell r="AH507">
            <v>1153.1666666666665</v>
          </cell>
          <cell r="AI507" t="str">
            <v/>
          </cell>
          <cell r="AJ507" t="str">
            <v>GVTNT</v>
          </cell>
        </row>
        <row r="508">
          <cell r="E508" t="str">
            <v>II.3.1.vandens siurbliai, nuotekų ir dumblo siurbliai virš 5 kW, kita įranga</v>
          </cell>
          <cell r="F508" t="str">
            <v>II.Gavyba</v>
          </cell>
          <cell r="I508">
            <v>314.88</v>
          </cell>
          <cell r="M508">
            <v>314.88</v>
          </cell>
          <cell r="AH508">
            <v>257.15199999999999</v>
          </cell>
          <cell r="AI508" t="str">
            <v/>
          </cell>
          <cell r="AJ508" t="str">
            <v>GVTNT</v>
          </cell>
        </row>
        <row r="509">
          <cell r="E509" t="str">
            <v>II.4.2. įrankiai</v>
          </cell>
          <cell r="F509" t="str">
            <v>II.Gavyba</v>
          </cell>
          <cell r="I509">
            <v>1044.6300000000001</v>
          </cell>
          <cell r="M509">
            <v>1044.6300000000001</v>
          </cell>
          <cell r="AH509">
            <v>725.43750000000011</v>
          </cell>
          <cell r="AI509" t="str">
            <v/>
          </cell>
          <cell r="AJ509" t="str">
            <v>GVTNT</v>
          </cell>
        </row>
        <row r="510">
          <cell r="E510" t="str">
            <v>II.4.2. įrankiai</v>
          </cell>
          <cell r="F510" t="str">
            <v>III.Valymas</v>
          </cell>
          <cell r="I510">
            <v>160</v>
          </cell>
          <cell r="M510">
            <v>160</v>
          </cell>
          <cell r="AH510">
            <v>111.1111111111111</v>
          </cell>
          <cell r="AI510" t="str">
            <v/>
          </cell>
          <cell r="AJ510" t="str">
            <v>GVTNT</v>
          </cell>
        </row>
        <row r="511">
          <cell r="E511" t="str">
            <v>II.3.1.vandens siurbliai, nuotekų ir dumblo siurbliai virš 5 kW, kita įranga</v>
          </cell>
          <cell r="F511" t="str">
            <v>II.Ruošimas</v>
          </cell>
          <cell r="I511">
            <v>619.83000000000004</v>
          </cell>
          <cell r="M511">
            <v>619.83000000000004</v>
          </cell>
          <cell r="AH511">
            <v>506.19450000000001</v>
          </cell>
          <cell r="AI511" t="str">
            <v/>
          </cell>
          <cell r="AJ511" t="str">
            <v>GVTNT</v>
          </cell>
        </row>
        <row r="512">
          <cell r="E512" t="str">
            <v>II.2.4.Kiti įrenginiai</v>
          </cell>
          <cell r="F512" t="str">
            <v>V.Nereguliuojama</v>
          </cell>
          <cell r="I512">
            <v>668</v>
          </cell>
          <cell r="M512">
            <v>668</v>
          </cell>
          <cell r="AH512">
            <v>633.00952380952378</v>
          </cell>
          <cell r="AI512" t="str">
            <v/>
          </cell>
          <cell r="AJ512" t="str">
            <v>X</v>
          </cell>
        </row>
        <row r="513">
          <cell r="E513" t="str">
            <v>II.4.2. įrankiai</v>
          </cell>
          <cell r="F513" t="str">
            <v>III.Valymas</v>
          </cell>
          <cell r="I513">
            <v>616.20000000000005</v>
          </cell>
          <cell r="M513">
            <v>616.20000000000005</v>
          </cell>
          <cell r="AH513">
            <v>427.91666666666669</v>
          </cell>
          <cell r="AI513" t="str">
            <v/>
          </cell>
          <cell r="AJ513" t="str">
            <v>GVTNT</v>
          </cell>
        </row>
        <row r="514">
          <cell r="E514" t="str">
            <v>II.4.2. įrankiai</v>
          </cell>
          <cell r="F514" t="str">
            <v>II.Pristatymas</v>
          </cell>
          <cell r="I514">
            <v>190</v>
          </cell>
          <cell r="M514">
            <v>190</v>
          </cell>
          <cell r="AH514">
            <v>134.58333333333334</v>
          </cell>
          <cell r="AI514" t="str">
            <v/>
          </cell>
          <cell r="AJ514" t="str">
            <v>GVTNT</v>
          </cell>
        </row>
        <row r="515">
          <cell r="E515" t="str">
            <v>II.4.2. įrankiai</v>
          </cell>
          <cell r="F515" t="str">
            <v>Netiesioginės sąnaudos</v>
          </cell>
          <cell r="I515">
            <v>169.42</v>
          </cell>
          <cell r="M515">
            <v>169.42</v>
          </cell>
          <cell r="AH515">
            <v>120.00583333333331</v>
          </cell>
          <cell r="AI515" t="str">
            <v/>
          </cell>
          <cell r="AJ515" t="str">
            <v>GVTNT</v>
          </cell>
        </row>
        <row r="516">
          <cell r="E516" t="str">
            <v>II.4.2. įrankiai</v>
          </cell>
          <cell r="F516" t="str">
            <v>II.Gavyba</v>
          </cell>
          <cell r="I516">
            <v>370</v>
          </cell>
          <cell r="M516">
            <v>370</v>
          </cell>
          <cell r="AH516">
            <v>267.22222222222223</v>
          </cell>
          <cell r="AI516" t="str">
            <v/>
          </cell>
          <cell r="AJ516" t="str">
            <v>GVTNT</v>
          </cell>
        </row>
        <row r="517">
          <cell r="E517" t="str">
            <v>II.4.2. įrankiai</v>
          </cell>
          <cell r="F517" t="str">
            <v>III.Valymas</v>
          </cell>
          <cell r="I517">
            <v>680</v>
          </cell>
          <cell r="M517">
            <v>680</v>
          </cell>
          <cell r="AH517">
            <v>491.11111111111109</v>
          </cell>
          <cell r="AI517" t="str">
            <v/>
          </cell>
          <cell r="AJ517" t="str">
            <v>GVTNT</v>
          </cell>
        </row>
        <row r="518">
          <cell r="E518" t="str">
            <v>II.4.2. įrankiai</v>
          </cell>
          <cell r="F518" t="str">
            <v>Netiesioginės sąnaudos</v>
          </cell>
          <cell r="I518">
            <v>306</v>
          </cell>
          <cell r="M518">
            <v>306</v>
          </cell>
          <cell r="AH518">
            <v>225.25</v>
          </cell>
          <cell r="AI518" t="str">
            <v/>
          </cell>
          <cell r="AJ518" t="str">
            <v>GVTNT</v>
          </cell>
        </row>
        <row r="519">
          <cell r="E519" t="str">
            <v>II.4.2. įrankiai</v>
          </cell>
          <cell r="F519" t="str">
            <v>III.Valymas</v>
          </cell>
          <cell r="I519">
            <v>410.74</v>
          </cell>
          <cell r="M519">
            <v>410.74</v>
          </cell>
          <cell r="AH519">
            <v>302.35027777777782</v>
          </cell>
          <cell r="AI519" t="str">
            <v/>
          </cell>
          <cell r="AJ519" t="str">
            <v>GVTNT</v>
          </cell>
        </row>
        <row r="520">
          <cell r="E520" t="str">
            <v>II.3.1.vandens siurbliai, nuotekų ir dumblo siurbliai virš 5 kW, kita įranga</v>
          </cell>
          <cell r="F520" t="str">
            <v>II.Gavyba</v>
          </cell>
          <cell r="I520">
            <v>234.3</v>
          </cell>
          <cell r="M520">
            <v>234.3</v>
          </cell>
          <cell r="AH520">
            <v>199.155</v>
          </cell>
          <cell r="AI520" t="str">
            <v/>
          </cell>
          <cell r="AJ520" t="str">
            <v>GVTNT</v>
          </cell>
        </row>
        <row r="521">
          <cell r="E521" t="str">
            <v>II.4.2. įrankiai</v>
          </cell>
          <cell r="F521" t="str">
            <v>II.Pristatymas</v>
          </cell>
          <cell r="I521">
            <v>123.14</v>
          </cell>
          <cell r="M521">
            <v>123.14</v>
          </cell>
          <cell r="AH521">
            <v>92.35499999999999</v>
          </cell>
          <cell r="AI521" t="str">
            <v/>
          </cell>
          <cell r="AJ521" t="str">
            <v>GVTNT</v>
          </cell>
        </row>
        <row r="522">
          <cell r="E522" t="str">
            <v>II.2.4.Kiti įrenginiai</v>
          </cell>
          <cell r="F522" t="str">
            <v>II.Ruošimas</v>
          </cell>
          <cell r="I522">
            <v>521.97</v>
          </cell>
          <cell r="M522">
            <v>521.97</v>
          </cell>
          <cell r="AH522">
            <v>499.59985714285716</v>
          </cell>
          <cell r="AI522" t="str">
            <v/>
          </cell>
          <cell r="AJ522" t="str">
            <v>GVTNT</v>
          </cell>
        </row>
        <row r="523">
          <cell r="E523" t="str">
            <v>II.2.4.Kiti įrenginiai</v>
          </cell>
          <cell r="F523" t="str">
            <v>II.Ruošimas</v>
          </cell>
          <cell r="I523">
            <v>521.97</v>
          </cell>
          <cell r="M523">
            <v>521.97</v>
          </cell>
          <cell r="AH523">
            <v>499.59985714285716</v>
          </cell>
          <cell r="AI523" t="str">
            <v/>
          </cell>
          <cell r="AJ523" t="str">
            <v>GVTNT</v>
          </cell>
        </row>
        <row r="524">
          <cell r="E524" t="str">
            <v>II.2.4.Kiti įrenginiai</v>
          </cell>
          <cell r="F524" t="str">
            <v>II.Ruošimas</v>
          </cell>
          <cell r="I524">
            <v>5773.04</v>
          </cell>
          <cell r="M524">
            <v>5773.04</v>
          </cell>
          <cell r="AH524">
            <v>5525.6239999999998</v>
          </cell>
          <cell r="AI524" t="str">
            <v/>
          </cell>
          <cell r="AJ524" t="str">
            <v>GVTNT</v>
          </cell>
        </row>
        <row r="525">
          <cell r="E525" t="str">
            <v>I.1.standartinė programinė įranga</v>
          </cell>
          <cell r="F525" t="str">
            <v>Bendrosios sąnaudos</v>
          </cell>
          <cell r="I525">
            <v>104.13</v>
          </cell>
          <cell r="M525">
            <v>104.13</v>
          </cell>
          <cell r="AH525">
            <v>54.234375</v>
          </cell>
          <cell r="AI525" t="str">
            <v/>
          </cell>
          <cell r="AJ525" t="str">
            <v>GVTNT</v>
          </cell>
        </row>
        <row r="526">
          <cell r="E526" t="str">
            <v>II.4.2. įrankiai</v>
          </cell>
          <cell r="F526" t="str">
            <v>Bendrosios sąnaudos</v>
          </cell>
          <cell r="I526">
            <v>359.5</v>
          </cell>
          <cell r="M526">
            <v>359.5</v>
          </cell>
          <cell r="AH526">
            <v>244.65972222222223</v>
          </cell>
          <cell r="AI526" t="str">
            <v/>
          </cell>
          <cell r="AJ526" t="str">
            <v>GVTNT</v>
          </cell>
        </row>
        <row r="527">
          <cell r="E527" t="str">
            <v>II.4.2. įrankiai</v>
          </cell>
          <cell r="F527" t="str">
            <v>II.Gavyba</v>
          </cell>
          <cell r="I527">
            <v>336.2</v>
          </cell>
          <cell r="M527">
            <v>336.2</v>
          </cell>
          <cell r="AH527">
            <v>228.80277777777778</v>
          </cell>
          <cell r="AI527" t="str">
            <v/>
          </cell>
          <cell r="AJ527" t="str">
            <v>GVTNT</v>
          </cell>
        </row>
        <row r="528">
          <cell r="E528" t="str">
            <v>II.4.2. įrankiai</v>
          </cell>
          <cell r="F528" t="str">
            <v>II.Gavyba</v>
          </cell>
          <cell r="I528">
            <v>382.69</v>
          </cell>
          <cell r="M528">
            <v>382.69</v>
          </cell>
          <cell r="AH528">
            <v>260.44180555555556</v>
          </cell>
          <cell r="AI528" t="str">
            <v/>
          </cell>
          <cell r="AJ528" t="str">
            <v>GVTNT</v>
          </cell>
        </row>
        <row r="529">
          <cell r="E529" t="str">
            <v xml:space="preserve">II.2.2.4.tvoros </v>
          </cell>
          <cell r="F529" t="str">
            <v>Netiesioginės sąnaudos</v>
          </cell>
          <cell r="I529">
            <v>2634.51</v>
          </cell>
          <cell r="M529">
            <v>2634.51</v>
          </cell>
          <cell r="AH529">
            <v>2502.7845000000002</v>
          </cell>
          <cell r="AI529" t="str">
            <v/>
          </cell>
          <cell r="AJ529" t="str">
            <v>GVTNT</v>
          </cell>
        </row>
        <row r="530">
          <cell r="E530" t="str">
            <v>II.3.1.vandens siurbliai, nuotekų ir dumblo siurbliai virš 5 kW, kita įranga</v>
          </cell>
          <cell r="F530" t="str">
            <v>II.Gavyba</v>
          </cell>
          <cell r="I530">
            <v>431.41</v>
          </cell>
          <cell r="M530">
            <v>431.41</v>
          </cell>
          <cell r="AH530">
            <v>370.29358333333334</v>
          </cell>
          <cell r="AI530" t="str">
            <v/>
          </cell>
          <cell r="AJ530" t="str">
            <v>GVTNT</v>
          </cell>
        </row>
        <row r="531">
          <cell r="E531" t="str">
            <v>II.3.1.vandens siurbliai, nuotekų ir dumblo siurbliai virš 5 kW, kita įranga</v>
          </cell>
          <cell r="F531" t="str">
            <v>II.Gavyba</v>
          </cell>
          <cell r="I531">
            <v>435.44</v>
          </cell>
          <cell r="M531">
            <v>435.44</v>
          </cell>
          <cell r="AH531">
            <v>373.7526666666667</v>
          </cell>
          <cell r="AI531" t="str">
            <v/>
          </cell>
          <cell r="AJ531" t="str">
            <v>GVTNT</v>
          </cell>
        </row>
        <row r="532">
          <cell r="E532" t="str">
            <v>II.4.2. įrankiai</v>
          </cell>
          <cell r="F532" t="str">
            <v>II.Gavyba</v>
          </cell>
          <cell r="I532">
            <v>415</v>
          </cell>
          <cell r="M532">
            <v>415</v>
          </cell>
          <cell r="AH532">
            <v>322.77777777777777</v>
          </cell>
          <cell r="AI532" t="str">
            <v/>
          </cell>
          <cell r="AJ532" t="str">
            <v>GVTNT</v>
          </cell>
        </row>
        <row r="533">
          <cell r="E533" t="str">
            <v>II.2.3.vamzdynai</v>
          </cell>
          <cell r="F533" t="str">
            <v>III.Surinkimas</v>
          </cell>
          <cell r="I533">
            <v>7000</v>
          </cell>
          <cell r="J533">
            <v>7000</v>
          </cell>
          <cell r="AH533">
            <v>0</v>
          </cell>
          <cell r="AI533" t="str">
            <v>Nusidėvėjęs</v>
          </cell>
          <cell r="AJ533" t="str">
            <v>GVTNT</v>
          </cell>
        </row>
        <row r="534">
          <cell r="E534" t="str">
            <v>II.2.3.vamzdynai</v>
          </cell>
          <cell r="F534" t="str">
            <v>III.Surinkimas</v>
          </cell>
          <cell r="I534">
            <v>1400</v>
          </cell>
          <cell r="M534">
            <v>1400</v>
          </cell>
          <cell r="AH534">
            <v>1362.6666666666667</v>
          </cell>
          <cell r="AI534" t="str">
            <v/>
          </cell>
          <cell r="AJ534" t="str">
            <v>GVTNT</v>
          </cell>
        </row>
        <row r="535">
          <cell r="E535" t="str">
            <v>II.2.3.vamzdynai</v>
          </cell>
          <cell r="F535" t="str">
            <v>III.Surinkimas</v>
          </cell>
          <cell r="I535">
            <v>25000</v>
          </cell>
          <cell r="J535">
            <v>25000</v>
          </cell>
          <cell r="AH535">
            <v>0</v>
          </cell>
          <cell r="AI535" t="str">
            <v>Nusidėvėjęs</v>
          </cell>
          <cell r="AJ535" t="str">
            <v>GVTNT</v>
          </cell>
        </row>
        <row r="536">
          <cell r="E536" t="str">
            <v>II.3.1.vandens siurbliai, nuotekų ir dumblo siurbliai virš 5 kW, kita įranga</v>
          </cell>
          <cell r="F536" t="str">
            <v>III.Surinkimas</v>
          </cell>
          <cell r="I536">
            <v>1724.97</v>
          </cell>
          <cell r="M536">
            <v>1724.97</v>
          </cell>
          <cell r="AH536">
            <v>1494.9739999999999</v>
          </cell>
          <cell r="AI536" t="str">
            <v/>
          </cell>
          <cell r="AJ536" t="str">
            <v>GVTNT</v>
          </cell>
        </row>
        <row r="537">
          <cell r="E537" t="str">
            <v>II.3.1.vandens siurbliai, nuotekų ir dumblo siurbliai virš 5 kW, kita įranga</v>
          </cell>
          <cell r="F537" t="str">
            <v>II.Gavyba</v>
          </cell>
          <cell r="I537">
            <v>153.1</v>
          </cell>
          <cell r="M537">
            <v>153.1</v>
          </cell>
          <cell r="AH537">
            <v>131.41083333333333</v>
          </cell>
          <cell r="AI537" t="str">
            <v/>
          </cell>
          <cell r="AJ537" t="str">
            <v>GVTNT</v>
          </cell>
        </row>
        <row r="538">
          <cell r="E538" t="str">
            <v>II.3.1.vandens siurbliai, nuotekų ir dumblo siurbliai virš 5 kW, kita įranga</v>
          </cell>
          <cell r="F538" t="str">
            <v>II.Gavyba</v>
          </cell>
          <cell r="I538">
            <v>263.43</v>
          </cell>
          <cell r="M538">
            <v>263.43</v>
          </cell>
          <cell r="AH538">
            <v>230.50125</v>
          </cell>
          <cell r="AI538" t="str">
            <v/>
          </cell>
          <cell r="AJ538" t="str">
            <v>GVTNT</v>
          </cell>
        </row>
        <row r="539">
          <cell r="E539" t="str">
            <v>II.3.1.vandens siurbliai, nuotekų ir dumblo siurbliai virš 5 kW, kita įranga</v>
          </cell>
          <cell r="F539" t="str">
            <v>II.Gavyba</v>
          </cell>
          <cell r="I539">
            <v>621.5</v>
          </cell>
          <cell r="M539">
            <v>621.5</v>
          </cell>
          <cell r="AH539">
            <v>543.8125</v>
          </cell>
          <cell r="AI539" t="str">
            <v/>
          </cell>
          <cell r="AJ539" t="str">
            <v>GVTNT</v>
          </cell>
        </row>
        <row r="540">
          <cell r="E540" t="str">
            <v>II.3.1.vandens siurbliai, nuotekų ir dumblo siurbliai virš 5 kW, kita įranga</v>
          </cell>
          <cell r="F540" t="str">
            <v>II.Gavyba</v>
          </cell>
          <cell r="I540">
            <v>1626</v>
          </cell>
          <cell r="M540">
            <v>1626</v>
          </cell>
          <cell r="AH540">
            <v>1409.2</v>
          </cell>
          <cell r="AI540" t="str">
            <v/>
          </cell>
          <cell r="AJ540" t="str">
            <v>GVTNT</v>
          </cell>
        </row>
        <row r="541">
          <cell r="E541" t="str">
            <v>II.5.1.lengvieji automobiliai</v>
          </cell>
          <cell r="F541" t="str">
            <v>Bendrosios sąnaudos</v>
          </cell>
          <cell r="I541">
            <v>5099</v>
          </cell>
          <cell r="M541">
            <v>5099</v>
          </cell>
          <cell r="AH541">
            <v>4188.4642857142853</v>
          </cell>
          <cell r="AI541" t="str">
            <v/>
          </cell>
          <cell r="AJ541" t="str">
            <v>GVTNT</v>
          </cell>
        </row>
        <row r="542">
          <cell r="E542" t="str">
            <v>II.2.4.Kiti įrenginiai</v>
          </cell>
          <cell r="F542" t="str">
            <v>II.Gavyba</v>
          </cell>
          <cell r="I542">
            <v>4426.54</v>
          </cell>
          <cell r="J542">
            <v>4427</v>
          </cell>
          <cell r="AH542">
            <v>0</v>
          </cell>
          <cell r="AI542" t="str">
            <v>Nusidėvėjęs</v>
          </cell>
          <cell r="AJ542" t="str">
            <v>GVTNT</v>
          </cell>
        </row>
        <row r="543">
          <cell r="E543" t="str">
            <v>II.2.4.Kiti įrenginiai</v>
          </cell>
          <cell r="F543" t="str">
            <v>II.Gavyba</v>
          </cell>
          <cell r="I543">
            <v>4426.54</v>
          </cell>
          <cell r="J543">
            <v>4426.54</v>
          </cell>
          <cell r="AH543">
            <v>0</v>
          </cell>
          <cell r="AI543" t="str">
            <v>Nusidėvėjęs</v>
          </cell>
          <cell r="AJ543" t="str">
            <v>GVTNT</v>
          </cell>
        </row>
        <row r="544">
          <cell r="E544" t="str">
            <v>II.4.2. įrankiai</v>
          </cell>
          <cell r="F544" t="str">
            <v>Netiesioginės sąnaudos</v>
          </cell>
          <cell r="I544">
            <v>123.14</v>
          </cell>
          <cell r="M544">
            <v>123.14</v>
          </cell>
          <cell r="AH544">
            <v>97.485833333333346</v>
          </cell>
          <cell r="AI544" t="str">
            <v/>
          </cell>
          <cell r="AJ544" t="str">
            <v>GVTNT</v>
          </cell>
        </row>
        <row r="545">
          <cell r="E545" t="str">
            <v>II.4.2. įrankiai</v>
          </cell>
          <cell r="F545" t="str">
            <v>Netiesioginės sąnaudos</v>
          </cell>
          <cell r="I545">
            <v>115</v>
          </cell>
          <cell r="M545">
            <v>115</v>
          </cell>
          <cell r="AH545">
            <v>91.041666666666657</v>
          </cell>
          <cell r="AI545" t="str">
            <v/>
          </cell>
          <cell r="AJ545" t="str">
            <v>GVTNT</v>
          </cell>
        </row>
        <row r="546">
          <cell r="E546" t="str">
            <v>II.3.1.vandens siurbliai, nuotekų ir dumblo siurbliai virš 5 kW, kita įranga</v>
          </cell>
          <cell r="F546" t="str">
            <v>II.Gavyba</v>
          </cell>
          <cell r="I546">
            <v>116.53</v>
          </cell>
          <cell r="M546">
            <v>116.53</v>
          </cell>
          <cell r="AH546">
            <v>102.93483333333333</v>
          </cell>
          <cell r="AI546" t="str">
            <v/>
          </cell>
          <cell r="AJ546" t="str">
            <v>GVTNT</v>
          </cell>
        </row>
        <row r="547">
          <cell r="E547" t="str">
            <v>II.3.1.vandens siurbliai, nuotekų ir dumblo siurbliai virš 5 kW, kita įranga</v>
          </cell>
          <cell r="F547" t="str">
            <v>II.Gavyba</v>
          </cell>
          <cell r="I547">
            <v>187.19</v>
          </cell>
          <cell r="M547">
            <v>187.19</v>
          </cell>
          <cell r="AH547">
            <v>165.35116666666667</v>
          </cell>
          <cell r="AI547" t="str">
            <v/>
          </cell>
          <cell r="AJ547" t="str">
            <v>GVTNT</v>
          </cell>
        </row>
        <row r="548">
          <cell r="E548" t="str">
            <v>II.4.2. įrankiai</v>
          </cell>
          <cell r="F548" t="str">
            <v>III.Surinkimas</v>
          </cell>
          <cell r="I548">
            <v>336.2</v>
          </cell>
          <cell r="M548">
            <v>336.2</v>
          </cell>
          <cell r="AH548">
            <v>270.82777777777778</v>
          </cell>
          <cell r="AI548" t="str">
            <v/>
          </cell>
          <cell r="AJ548" t="str">
            <v>GVTNT</v>
          </cell>
        </row>
        <row r="549">
          <cell r="E549" t="str">
            <v>II.4.2. įrankiai</v>
          </cell>
          <cell r="F549" t="str">
            <v>III.Surinkimas</v>
          </cell>
          <cell r="I549">
            <v>336.2</v>
          </cell>
          <cell r="M549">
            <v>336.2</v>
          </cell>
          <cell r="AH549">
            <v>270.82777777777778</v>
          </cell>
          <cell r="AI549" t="str">
            <v/>
          </cell>
          <cell r="AJ549" t="str">
            <v>GVTNT</v>
          </cell>
        </row>
        <row r="550">
          <cell r="E550" t="str">
            <v>II.3.1.vandens siurbliai, nuotekų ir dumblo siurbliai virš 5 kW, kita įranga</v>
          </cell>
          <cell r="F550" t="str">
            <v>II.Gavyba</v>
          </cell>
          <cell r="I550">
            <v>336.2</v>
          </cell>
          <cell r="M550">
            <v>336.2</v>
          </cell>
          <cell r="AH550">
            <v>296.97666666666663</v>
          </cell>
          <cell r="AI550" t="str">
            <v/>
          </cell>
          <cell r="AJ550" t="str">
            <v>GVTNT</v>
          </cell>
        </row>
        <row r="551">
          <cell r="E551" t="str">
            <v>II.4.2. įrankiai</v>
          </cell>
          <cell r="F551" t="str">
            <v>I.Apskaitos veikla</v>
          </cell>
          <cell r="I551">
            <v>1140.49</v>
          </cell>
          <cell r="M551">
            <v>1140.49</v>
          </cell>
          <cell r="AH551">
            <v>918.72805555555556</v>
          </cell>
          <cell r="AI551" t="str">
            <v/>
          </cell>
          <cell r="AJ551" t="str">
            <v>GVTNT</v>
          </cell>
        </row>
        <row r="552">
          <cell r="E552" t="str">
            <v>II.4.2. įrankiai</v>
          </cell>
          <cell r="F552" t="str">
            <v>Netiesioginės sąnaudos</v>
          </cell>
          <cell r="I552">
            <v>107.54</v>
          </cell>
          <cell r="M552">
            <v>107.54</v>
          </cell>
          <cell r="AH552">
            <v>86.629444444444445</v>
          </cell>
          <cell r="AI552" t="str">
            <v/>
          </cell>
          <cell r="AJ552" t="str">
            <v>GVTNT</v>
          </cell>
        </row>
        <row r="553">
          <cell r="E553" t="str">
            <v>II.4.2. įrankiai</v>
          </cell>
          <cell r="F553" t="str">
            <v>III.Valymas</v>
          </cell>
          <cell r="I553">
            <v>90</v>
          </cell>
          <cell r="M553">
            <v>90</v>
          </cell>
          <cell r="AH553">
            <v>73.75</v>
          </cell>
          <cell r="AI553" t="str">
            <v/>
          </cell>
          <cell r="AJ553" t="str">
            <v>GVTNT</v>
          </cell>
        </row>
        <row r="554">
          <cell r="E554" t="str">
            <v>II.4.2. įrankiai</v>
          </cell>
          <cell r="F554" t="str">
            <v>III.Valymas</v>
          </cell>
          <cell r="I554">
            <v>90</v>
          </cell>
          <cell r="M554">
            <v>90</v>
          </cell>
          <cell r="AH554">
            <v>73.75</v>
          </cell>
          <cell r="AI554" t="str">
            <v/>
          </cell>
          <cell r="AJ554" t="str">
            <v>GVTNT</v>
          </cell>
        </row>
        <row r="555">
          <cell r="E555" t="str">
            <v>II.4.2. įrankiai</v>
          </cell>
          <cell r="F555" t="str">
            <v>III.Valymas</v>
          </cell>
          <cell r="I555">
            <v>90</v>
          </cell>
          <cell r="M555">
            <v>90</v>
          </cell>
          <cell r="AH555">
            <v>73.75</v>
          </cell>
          <cell r="AI555" t="str">
            <v/>
          </cell>
          <cell r="AJ555" t="str">
            <v>GVTNT</v>
          </cell>
        </row>
        <row r="556">
          <cell r="E556" t="str">
            <v>II.4.2. įrankiai</v>
          </cell>
          <cell r="F556" t="str">
            <v>III.Valymas</v>
          </cell>
          <cell r="I556">
            <v>90</v>
          </cell>
          <cell r="M556">
            <v>90</v>
          </cell>
          <cell r="AH556">
            <v>73.75</v>
          </cell>
          <cell r="AI556" t="str">
            <v/>
          </cell>
          <cell r="AJ556" t="str">
            <v>GVTNT</v>
          </cell>
        </row>
        <row r="557">
          <cell r="E557" t="str">
            <v>II.4.2. įrankiai</v>
          </cell>
          <cell r="F557" t="str">
            <v>III.Valymas</v>
          </cell>
          <cell r="I557">
            <v>90</v>
          </cell>
          <cell r="M557">
            <v>90</v>
          </cell>
          <cell r="AH557">
            <v>73.75</v>
          </cell>
          <cell r="AI557" t="str">
            <v/>
          </cell>
          <cell r="AJ557" t="str">
            <v>GVTNT</v>
          </cell>
        </row>
        <row r="558">
          <cell r="E558" t="str">
            <v>II.4.2. įrankiai</v>
          </cell>
          <cell r="F558" t="str">
            <v>III.Valymas</v>
          </cell>
          <cell r="I558">
            <v>90</v>
          </cell>
          <cell r="M558">
            <v>90</v>
          </cell>
          <cell r="AH558">
            <v>73.75</v>
          </cell>
          <cell r="AI558" t="str">
            <v/>
          </cell>
          <cell r="AJ558" t="str">
            <v>GVTNT</v>
          </cell>
        </row>
        <row r="559">
          <cell r="E559" t="str">
            <v>II.4.2. įrankiai</v>
          </cell>
          <cell r="F559" t="str">
            <v>V.Nereguliuojama</v>
          </cell>
          <cell r="I559">
            <v>110</v>
          </cell>
          <cell r="M559">
            <v>110</v>
          </cell>
          <cell r="AH559">
            <v>87.083333333333343</v>
          </cell>
          <cell r="AI559" t="str">
            <v/>
          </cell>
          <cell r="AJ559" t="str">
            <v>X</v>
          </cell>
        </row>
        <row r="560">
          <cell r="E560" t="str">
            <v>II.4.2. įrankiai</v>
          </cell>
          <cell r="F560" t="str">
            <v>V.Nereguliuojama</v>
          </cell>
          <cell r="I560">
            <v>110</v>
          </cell>
          <cell r="M560">
            <v>110</v>
          </cell>
          <cell r="AH560">
            <v>87.083333333333343</v>
          </cell>
          <cell r="AI560" t="str">
            <v/>
          </cell>
          <cell r="AJ560" t="str">
            <v>X</v>
          </cell>
        </row>
        <row r="561">
          <cell r="E561" t="str">
            <v>II.4.2. įrankiai</v>
          </cell>
          <cell r="F561" t="str">
            <v>V.Nereguliuojama</v>
          </cell>
          <cell r="I561">
            <v>110</v>
          </cell>
          <cell r="M561">
            <v>110</v>
          </cell>
          <cell r="AH561">
            <v>87.083333333333343</v>
          </cell>
          <cell r="AI561" t="str">
            <v/>
          </cell>
          <cell r="AJ561" t="str">
            <v>X</v>
          </cell>
        </row>
        <row r="562">
          <cell r="E562" t="str">
            <v>II.3.1.vandens siurbliai, nuotekų ir dumblo siurbliai virš 5 kW, kita įranga</v>
          </cell>
          <cell r="F562" t="str">
            <v>II.Gavyba</v>
          </cell>
          <cell r="I562">
            <v>234.3</v>
          </cell>
          <cell r="M562">
            <v>234.3</v>
          </cell>
          <cell r="AH562">
            <v>208.91750000000002</v>
          </cell>
          <cell r="AI562" t="str">
            <v/>
          </cell>
          <cell r="AJ562" t="str">
            <v>GVTNT</v>
          </cell>
        </row>
        <row r="563">
          <cell r="E563" t="str">
            <v>II.3.1.vandens siurbliai, nuotekų ir dumblo siurbliai virš 5 kW, kita įranga</v>
          </cell>
          <cell r="F563" t="str">
            <v>II.Gavyba</v>
          </cell>
          <cell r="I563">
            <v>574.23</v>
          </cell>
          <cell r="M563">
            <v>574.23</v>
          </cell>
          <cell r="AH563">
            <v>512.02175</v>
          </cell>
          <cell r="AI563" t="str">
            <v/>
          </cell>
          <cell r="AJ563" t="str">
            <v>GVTNT</v>
          </cell>
        </row>
        <row r="564">
          <cell r="E564" t="str">
            <v>II.4.2. įrankiai</v>
          </cell>
          <cell r="F564" t="str">
            <v>Bendrosios sąnaudos</v>
          </cell>
          <cell r="I564">
            <v>277.97000000000003</v>
          </cell>
          <cell r="M564">
            <v>277.97000000000003</v>
          </cell>
          <cell r="AH564">
            <v>227.78097222222223</v>
          </cell>
          <cell r="AI564" t="str">
            <v/>
          </cell>
          <cell r="AJ564" t="str">
            <v>GVTNT</v>
          </cell>
        </row>
        <row r="565">
          <cell r="E565" t="str">
            <v>II.4.2. įrankiai</v>
          </cell>
          <cell r="F565" t="str">
            <v>Bendrosios sąnaudos</v>
          </cell>
          <cell r="I565">
            <v>92.33</v>
          </cell>
          <cell r="M565">
            <v>92.33</v>
          </cell>
          <cell r="AH565">
            <v>74.376944444444447</v>
          </cell>
          <cell r="AI565" t="str">
            <v/>
          </cell>
          <cell r="AJ565" t="str">
            <v>GVTNT</v>
          </cell>
        </row>
        <row r="566">
          <cell r="E566" t="str">
            <v>II.4.2. įrankiai</v>
          </cell>
          <cell r="F566" t="str">
            <v>Bendrosios sąnaudos</v>
          </cell>
          <cell r="I566">
            <v>92.33</v>
          </cell>
          <cell r="M566">
            <v>92.33</v>
          </cell>
          <cell r="AH566">
            <v>74.376944444444447</v>
          </cell>
          <cell r="AI566" t="str">
            <v/>
          </cell>
          <cell r="AJ566" t="str">
            <v>GVTNT</v>
          </cell>
        </row>
        <row r="567">
          <cell r="E567" t="str">
            <v>II.4.2. įrankiai</v>
          </cell>
          <cell r="F567" t="str">
            <v>Bendrosios sąnaudos</v>
          </cell>
          <cell r="I567">
            <v>92.33</v>
          </cell>
          <cell r="M567">
            <v>92.33</v>
          </cell>
          <cell r="AH567">
            <v>74.376944444444447</v>
          </cell>
          <cell r="AI567" t="str">
            <v/>
          </cell>
          <cell r="AJ567" t="str">
            <v>GVTNT</v>
          </cell>
        </row>
        <row r="568">
          <cell r="E568" t="str">
            <v>II.4.2. įrankiai</v>
          </cell>
          <cell r="F568" t="str">
            <v>II.Ruošimas</v>
          </cell>
          <cell r="I568">
            <v>1471.07</v>
          </cell>
          <cell r="M568">
            <v>1471.07</v>
          </cell>
          <cell r="AH568">
            <v>1144.1655555555556</v>
          </cell>
          <cell r="AI568" t="str">
            <v/>
          </cell>
          <cell r="AJ568" t="str">
            <v>GVTNT</v>
          </cell>
        </row>
        <row r="569">
          <cell r="E569" t="str">
            <v>II.4.2. įrankiai</v>
          </cell>
          <cell r="F569" t="str">
            <v>II.Pristatymas</v>
          </cell>
          <cell r="I569">
            <v>100</v>
          </cell>
          <cell r="M569">
            <v>100</v>
          </cell>
          <cell r="AH569">
            <v>83.333333333333343</v>
          </cell>
          <cell r="AI569" t="str">
            <v/>
          </cell>
          <cell r="AJ569" t="str">
            <v>GVTNT</v>
          </cell>
        </row>
        <row r="570">
          <cell r="E570" t="str">
            <v>II.2.4.Kiti įrenginiai</v>
          </cell>
          <cell r="F570" t="str">
            <v>Netiesioginės sąnaudos</v>
          </cell>
          <cell r="I570">
            <v>3379.83</v>
          </cell>
          <cell r="M570">
            <v>3379.83</v>
          </cell>
          <cell r="AH570">
            <v>3283.2634285714284</v>
          </cell>
          <cell r="AI570" t="str">
            <v/>
          </cell>
          <cell r="AJ570" t="str">
            <v>GVTNT</v>
          </cell>
        </row>
        <row r="571">
          <cell r="E571" t="str">
            <v>II.3.1.vandens siurbliai, nuotekų ir dumblo siurbliai virš 5 kW, kita įranga</v>
          </cell>
          <cell r="F571" t="str">
            <v>II.Gavyba</v>
          </cell>
          <cell r="I571">
            <v>773.43</v>
          </cell>
          <cell r="M571">
            <v>773.43</v>
          </cell>
          <cell r="AH571">
            <v>612.29875000000004</v>
          </cell>
          <cell r="AI571" t="str">
            <v/>
          </cell>
          <cell r="AJ571" t="str">
            <v>GVTNT</v>
          </cell>
        </row>
        <row r="572">
          <cell r="E572" t="str">
            <v>II.4.2. įrankiai</v>
          </cell>
          <cell r="F572" t="str">
            <v>Bendrosios sąnaudos</v>
          </cell>
          <cell r="I572">
            <v>184.46</v>
          </cell>
          <cell r="M572">
            <v>184</v>
          </cell>
          <cell r="AH572">
            <v>153.33333333333334</v>
          </cell>
          <cell r="AI572" t="str">
            <v/>
          </cell>
          <cell r="AJ572" t="str">
            <v>GVTNT</v>
          </cell>
        </row>
        <row r="573">
          <cell r="E573" t="str">
            <v>II.2.1.Pastatai</v>
          </cell>
          <cell r="F573" t="str">
            <v>V.Nereguliuojama</v>
          </cell>
          <cell r="I573">
            <v>2643.75</v>
          </cell>
          <cell r="J573">
            <v>2643.75</v>
          </cell>
          <cell r="AH573">
            <v>0</v>
          </cell>
          <cell r="AI573" t="str">
            <v>Nusidėvėjęs</v>
          </cell>
          <cell r="AJ573" t="str">
            <v>X</v>
          </cell>
        </row>
        <row r="574">
          <cell r="E574" t="str">
            <v>II.4.2. įrankiai</v>
          </cell>
          <cell r="F574" t="str">
            <v>II.Gavyba</v>
          </cell>
          <cell r="I574">
            <v>328.01</v>
          </cell>
          <cell r="M574">
            <v>328</v>
          </cell>
          <cell r="AH574">
            <v>218.66666666666666</v>
          </cell>
          <cell r="AI574" t="str">
            <v/>
          </cell>
          <cell r="AJ574" t="str">
            <v>GVTNT</v>
          </cell>
        </row>
        <row r="575">
          <cell r="E575" t="str">
            <v>II.5.2.kitos transporto priemonės</v>
          </cell>
          <cell r="F575" t="str">
            <v>II.Pristatymas</v>
          </cell>
          <cell r="I575">
            <v>2500</v>
          </cell>
          <cell r="M575">
            <v>2500</v>
          </cell>
          <cell r="AH575">
            <v>2187.5</v>
          </cell>
          <cell r="AI575" t="str">
            <v/>
          </cell>
          <cell r="AJ575" t="str">
            <v>GVTNT</v>
          </cell>
        </row>
        <row r="576">
          <cell r="AH576">
            <v>0</v>
          </cell>
          <cell r="AI576" t="str">
            <v>Nusidėvėjęs</v>
          </cell>
          <cell r="AJ576" t="str">
            <v>GVTNT</v>
          </cell>
        </row>
        <row r="577">
          <cell r="AH577">
            <v>0</v>
          </cell>
          <cell r="AI577" t="str">
            <v>Nusidėvėjęs</v>
          </cell>
          <cell r="AJ577" t="str">
            <v>GVTNT</v>
          </cell>
        </row>
        <row r="578">
          <cell r="AH578">
            <v>0</v>
          </cell>
          <cell r="AI578" t="str">
            <v>Nusidėvėjęs</v>
          </cell>
          <cell r="AJ578" t="str">
            <v>GVTNT</v>
          </cell>
        </row>
        <row r="579">
          <cell r="AH579">
            <v>0</v>
          </cell>
          <cell r="AI579" t="str">
            <v>Nusidėvėjęs</v>
          </cell>
          <cell r="AJ579" t="str">
            <v>GVTNT</v>
          </cell>
        </row>
        <row r="580">
          <cell r="AH580">
            <v>0</v>
          </cell>
          <cell r="AI580" t="str">
            <v>Nusidėvėjęs</v>
          </cell>
          <cell r="AJ580" t="str">
            <v>GVTNT</v>
          </cell>
        </row>
        <row r="581">
          <cell r="AH581">
            <v>0</v>
          </cell>
          <cell r="AI581" t="str">
            <v>Nusidėvėjęs</v>
          </cell>
          <cell r="AJ581" t="str">
            <v>GVTNT</v>
          </cell>
        </row>
        <row r="582">
          <cell r="AH582">
            <v>0</v>
          </cell>
          <cell r="AI582" t="str">
            <v>Nusidėvėjęs</v>
          </cell>
          <cell r="AJ582" t="str">
            <v>GVTNT</v>
          </cell>
        </row>
        <row r="583">
          <cell r="AH583">
            <v>0</v>
          </cell>
          <cell r="AI583" t="str">
            <v>Nusidėvėjęs</v>
          </cell>
          <cell r="AJ583" t="str">
            <v>GVTNT</v>
          </cell>
        </row>
        <row r="584">
          <cell r="AH584">
            <v>0</v>
          </cell>
          <cell r="AI584" t="str">
            <v>Nusidėvėjęs</v>
          </cell>
          <cell r="AJ584" t="str">
            <v>GVTNT</v>
          </cell>
        </row>
        <row r="585">
          <cell r="AH585">
            <v>0</v>
          </cell>
          <cell r="AI585" t="str">
            <v>Nusidėvėjęs</v>
          </cell>
          <cell r="AJ585" t="str">
            <v>GVTNT</v>
          </cell>
        </row>
        <row r="586">
          <cell r="AH586">
            <v>0</v>
          </cell>
          <cell r="AI586" t="str">
            <v>Nusidėvėjęs</v>
          </cell>
          <cell r="AJ586" t="str">
            <v>GVTNT</v>
          </cell>
        </row>
        <row r="587">
          <cell r="AH587">
            <v>0</v>
          </cell>
          <cell r="AI587" t="str">
            <v>Nusidėvėjęs</v>
          </cell>
          <cell r="AJ587" t="str">
            <v>GVTNT</v>
          </cell>
        </row>
        <row r="588">
          <cell r="AH588">
            <v>0</v>
          </cell>
          <cell r="AI588" t="str">
            <v>Nusidėvėjęs</v>
          </cell>
          <cell r="AJ588" t="str">
            <v>GVTNT</v>
          </cell>
        </row>
        <row r="589">
          <cell r="AH589">
            <v>0</v>
          </cell>
          <cell r="AI589" t="str">
            <v>Nusidėvėjęs</v>
          </cell>
          <cell r="AJ589" t="str">
            <v>GVTNT</v>
          </cell>
        </row>
        <row r="590">
          <cell r="AH590">
            <v>0</v>
          </cell>
          <cell r="AI590" t="str">
            <v>Nusidėvėjęs</v>
          </cell>
          <cell r="AJ590" t="str">
            <v>GVTNT</v>
          </cell>
        </row>
        <row r="591">
          <cell r="AH591">
            <v>0</v>
          </cell>
          <cell r="AI591" t="str">
            <v>Nusidėvėjęs</v>
          </cell>
          <cell r="AJ591" t="str">
            <v>GVTNT</v>
          </cell>
        </row>
        <row r="592">
          <cell r="AH592">
            <v>0</v>
          </cell>
          <cell r="AI592" t="str">
            <v>Nusidėvėjęs</v>
          </cell>
          <cell r="AJ592" t="str">
            <v>GVTNT</v>
          </cell>
        </row>
        <row r="593">
          <cell r="AH593">
            <v>0</v>
          </cell>
          <cell r="AI593" t="str">
            <v>Nusidėvėjęs</v>
          </cell>
          <cell r="AJ593" t="str">
            <v>GVTNT</v>
          </cell>
        </row>
        <row r="594">
          <cell r="AH594">
            <v>0</v>
          </cell>
          <cell r="AI594" t="str">
            <v>Nusidėvėjęs</v>
          </cell>
          <cell r="AJ594" t="str">
            <v>GVTNT</v>
          </cell>
        </row>
        <row r="595">
          <cell r="AH595">
            <v>0</v>
          </cell>
          <cell r="AI595" t="str">
            <v>Nusidėvėjęs</v>
          </cell>
          <cell r="AJ595" t="str">
            <v>GVTNT</v>
          </cell>
        </row>
        <row r="596">
          <cell r="AH596">
            <v>0</v>
          </cell>
          <cell r="AI596" t="str">
            <v>Nusidėvėjęs</v>
          </cell>
          <cell r="AJ596" t="str">
            <v>GVTNT</v>
          </cell>
        </row>
        <row r="597">
          <cell r="AH597">
            <v>0</v>
          </cell>
          <cell r="AI597" t="str">
            <v>Nusidėvėjęs</v>
          </cell>
          <cell r="AJ597" t="str">
            <v>GVTNT</v>
          </cell>
        </row>
        <row r="598">
          <cell r="AH598">
            <v>0</v>
          </cell>
          <cell r="AI598" t="str">
            <v>Nusidėvėjęs</v>
          </cell>
          <cell r="AJ598" t="str">
            <v>GVTNT</v>
          </cell>
        </row>
        <row r="599">
          <cell r="AH599">
            <v>0</v>
          </cell>
          <cell r="AI599" t="str">
            <v>Nusidėvėjęs</v>
          </cell>
          <cell r="AJ599" t="str">
            <v>GVTNT</v>
          </cell>
        </row>
        <row r="600">
          <cell r="AH600">
            <v>0</v>
          </cell>
          <cell r="AI600" t="str">
            <v>Nusidėvėjęs</v>
          </cell>
          <cell r="AJ600" t="str">
            <v>GVTNT</v>
          </cell>
        </row>
        <row r="601">
          <cell r="AH601">
            <v>0</v>
          </cell>
          <cell r="AI601" t="str">
            <v>Nusidėvėjęs</v>
          </cell>
          <cell r="AJ601" t="str">
            <v>GVTNT</v>
          </cell>
        </row>
        <row r="602">
          <cell r="AH602">
            <v>0</v>
          </cell>
          <cell r="AI602" t="str">
            <v>Nusidėvėjęs</v>
          </cell>
          <cell r="AJ602" t="str">
            <v>GVTNT</v>
          </cell>
        </row>
        <row r="603">
          <cell r="AH603">
            <v>0</v>
          </cell>
          <cell r="AI603" t="str">
            <v>Nusidėvėjęs</v>
          </cell>
          <cell r="AJ603" t="str">
            <v>GVTNT</v>
          </cell>
        </row>
        <row r="604">
          <cell r="AH604">
            <v>0</v>
          </cell>
          <cell r="AI604" t="str">
            <v>Nusidėvėjęs</v>
          </cell>
          <cell r="AJ604" t="str">
            <v>GVTNT</v>
          </cell>
        </row>
        <row r="605">
          <cell r="AH605">
            <v>0</v>
          </cell>
          <cell r="AI605" t="str">
            <v>Nusidėvėjęs</v>
          </cell>
          <cell r="AJ605" t="str">
            <v>GVTNT</v>
          </cell>
        </row>
        <row r="606">
          <cell r="AH606">
            <v>0</v>
          </cell>
          <cell r="AI606" t="str">
            <v>Nusidėvėjęs</v>
          </cell>
          <cell r="AJ606" t="str">
            <v>GVTNT</v>
          </cell>
        </row>
        <row r="607">
          <cell r="AH607">
            <v>0</v>
          </cell>
          <cell r="AI607" t="str">
            <v>Nusidėvėjęs</v>
          </cell>
          <cell r="AJ607" t="str">
            <v>GVTNT</v>
          </cell>
        </row>
        <row r="608">
          <cell r="AH608">
            <v>0</v>
          </cell>
          <cell r="AI608" t="str">
            <v>Nusidėvėjęs</v>
          </cell>
          <cell r="AJ608" t="str">
            <v>GVTNT</v>
          </cell>
        </row>
        <row r="609">
          <cell r="AH609">
            <v>0</v>
          </cell>
          <cell r="AI609" t="str">
            <v>Nusidėvėjęs</v>
          </cell>
          <cell r="AJ609" t="str">
            <v>GVTNT</v>
          </cell>
        </row>
        <row r="610">
          <cell r="AH610">
            <v>0</v>
          </cell>
          <cell r="AI610" t="str">
            <v>Nusidėvėjęs</v>
          </cell>
          <cell r="AJ610" t="str">
            <v>GVTNT</v>
          </cell>
        </row>
        <row r="611">
          <cell r="AH611">
            <v>0</v>
          </cell>
          <cell r="AI611" t="str">
            <v>Nusidėvėjęs</v>
          </cell>
          <cell r="AJ611" t="str">
            <v>GVTNT</v>
          </cell>
        </row>
        <row r="612">
          <cell r="AH612">
            <v>0</v>
          </cell>
          <cell r="AI612" t="str">
            <v>Nusidėvėjęs</v>
          </cell>
          <cell r="AJ612" t="str">
            <v>GVTNT</v>
          </cell>
        </row>
        <row r="613">
          <cell r="AH613">
            <v>0</v>
          </cell>
          <cell r="AI613" t="str">
            <v>Nusidėvėjęs</v>
          </cell>
          <cell r="AJ613" t="str">
            <v>GVTNT</v>
          </cell>
        </row>
        <row r="614">
          <cell r="AH614">
            <v>0</v>
          </cell>
          <cell r="AI614" t="str">
            <v>Nusidėvėjęs</v>
          </cell>
          <cell r="AJ614" t="str">
            <v>GVTNT</v>
          </cell>
        </row>
        <row r="615">
          <cell r="AH615">
            <v>0</v>
          </cell>
          <cell r="AI615" t="str">
            <v>Nusidėvėjęs</v>
          </cell>
          <cell r="AJ615" t="str">
            <v>GVTNT</v>
          </cell>
        </row>
        <row r="616">
          <cell r="AH616">
            <v>0</v>
          </cell>
          <cell r="AI616" t="str">
            <v>Nusidėvėjęs</v>
          </cell>
          <cell r="AJ616" t="str">
            <v>GVTNT</v>
          </cell>
        </row>
        <row r="617">
          <cell r="AH617">
            <v>0</v>
          </cell>
          <cell r="AI617" t="str">
            <v>Nusidėvėjęs</v>
          </cell>
          <cell r="AJ617" t="str">
            <v>GVTNT</v>
          </cell>
        </row>
        <row r="618">
          <cell r="AH618">
            <v>0</v>
          </cell>
          <cell r="AI618" t="str">
            <v>Nusidėvėjęs</v>
          </cell>
          <cell r="AJ618" t="str">
            <v>GVTNT</v>
          </cell>
        </row>
        <row r="619">
          <cell r="AH619">
            <v>0</v>
          </cell>
          <cell r="AI619" t="str">
            <v>Nusidėvėjęs</v>
          </cell>
          <cell r="AJ619" t="str">
            <v>GVTNT</v>
          </cell>
        </row>
        <row r="620">
          <cell r="AH620">
            <v>0</v>
          </cell>
          <cell r="AI620" t="str">
            <v>Nusidėvėjęs</v>
          </cell>
          <cell r="AJ620" t="str">
            <v>GVTNT</v>
          </cell>
        </row>
        <row r="621">
          <cell r="AH621">
            <v>0</v>
          </cell>
          <cell r="AI621" t="str">
            <v>Nusidėvėjęs</v>
          </cell>
          <cell r="AJ621" t="str">
            <v>GVTNT</v>
          </cell>
        </row>
        <row r="622">
          <cell r="AH622">
            <v>0</v>
          </cell>
          <cell r="AI622" t="str">
            <v>Nusidėvėjęs</v>
          </cell>
          <cell r="AJ622" t="str">
            <v>GVTNT</v>
          </cell>
        </row>
        <row r="623">
          <cell r="AH623">
            <v>0</v>
          </cell>
          <cell r="AI623" t="str">
            <v>Nusidėvėjęs</v>
          </cell>
          <cell r="AJ623" t="str">
            <v>GVTNT</v>
          </cell>
        </row>
        <row r="624">
          <cell r="AH624">
            <v>0</v>
          </cell>
          <cell r="AI624" t="str">
            <v>Nusidėvėjęs</v>
          </cell>
          <cell r="AJ624" t="str">
            <v>GVTNT</v>
          </cell>
        </row>
        <row r="625">
          <cell r="AH625">
            <v>0</v>
          </cell>
          <cell r="AI625" t="str">
            <v>Nusidėvėjęs</v>
          </cell>
          <cell r="AJ625" t="str">
            <v>GVTNT</v>
          </cell>
        </row>
        <row r="626">
          <cell r="AH626">
            <v>0</v>
          </cell>
          <cell r="AI626" t="str">
            <v>Nusidėvėjęs</v>
          </cell>
          <cell r="AJ626" t="str">
            <v>GVTNT</v>
          </cell>
        </row>
        <row r="627">
          <cell r="AH627">
            <v>0</v>
          </cell>
          <cell r="AI627" t="str">
            <v>Nusidėvėjęs</v>
          </cell>
          <cell r="AJ627" t="str">
            <v>GVTNT</v>
          </cell>
        </row>
        <row r="628">
          <cell r="AH628">
            <v>0</v>
          </cell>
          <cell r="AI628" t="str">
            <v>Nusidėvėjęs</v>
          </cell>
          <cell r="AJ628" t="str">
            <v>GVTNT</v>
          </cell>
        </row>
        <row r="629">
          <cell r="AH629">
            <v>0</v>
          </cell>
          <cell r="AI629" t="str">
            <v>Nusidėvėjęs</v>
          </cell>
          <cell r="AJ629" t="str">
            <v>GVTNT</v>
          </cell>
        </row>
        <row r="630">
          <cell r="AH630">
            <v>0</v>
          </cell>
          <cell r="AI630" t="str">
            <v>Nusidėvėjęs</v>
          </cell>
          <cell r="AJ630" t="str">
            <v>GVTNT</v>
          </cell>
        </row>
        <row r="631">
          <cell r="AH631">
            <v>0</v>
          </cell>
          <cell r="AI631" t="str">
            <v>Nusidėvėjęs</v>
          </cell>
          <cell r="AJ631" t="str">
            <v>GVTNT</v>
          </cell>
        </row>
        <row r="632">
          <cell r="AH632">
            <v>0</v>
          </cell>
          <cell r="AI632" t="str">
            <v>Nusidėvėjęs</v>
          </cell>
          <cell r="AJ632" t="str">
            <v>GVTNT</v>
          </cell>
        </row>
        <row r="633">
          <cell r="AH633">
            <v>0</v>
          </cell>
          <cell r="AI633" t="str">
            <v>Nusidėvėjęs</v>
          </cell>
          <cell r="AJ633" t="str">
            <v>GVTNT</v>
          </cell>
        </row>
        <row r="634">
          <cell r="AH634">
            <v>0</v>
          </cell>
          <cell r="AI634" t="str">
            <v>Nusidėvėjęs</v>
          </cell>
          <cell r="AJ634" t="str">
            <v>GVTNT</v>
          </cell>
        </row>
        <row r="635">
          <cell r="AH635">
            <v>0</v>
          </cell>
          <cell r="AI635" t="str">
            <v>Nusidėvėjęs</v>
          </cell>
          <cell r="AJ635" t="str">
            <v>GVTNT</v>
          </cell>
        </row>
        <row r="636">
          <cell r="AH636">
            <v>0</v>
          </cell>
          <cell r="AI636" t="str">
            <v>Nusidėvėjęs</v>
          </cell>
          <cell r="AJ636" t="str">
            <v>GVTNT</v>
          </cell>
        </row>
        <row r="637">
          <cell r="AH637">
            <v>0</v>
          </cell>
          <cell r="AI637" t="str">
            <v>Nusidėvėjęs</v>
          </cell>
          <cell r="AJ637" t="str">
            <v>GVTNT</v>
          </cell>
        </row>
        <row r="638">
          <cell r="AH638">
            <v>0</v>
          </cell>
          <cell r="AI638" t="str">
            <v>Nusidėvėjęs</v>
          </cell>
          <cell r="AJ638" t="str">
            <v>GVTNT</v>
          </cell>
        </row>
        <row r="639">
          <cell r="AH639">
            <v>0</v>
          </cell>
          <cell r="AI639" t="str">
            <v>Nusidėvėjęs</v>
          </cell>
          <cell r="AJ639" t="str">
            <v>GVTNT</v>
          </cell>
        </row>
        <row r="640">
          <cell r="AH640">
            <v>0</v>
          </cell>
          <cell r="AI640" t="str">
            <v>Nusidėvėjęs</v>
          </cell>
          <cell r="AJ640" t="str">
            <v>GVTNT</v>
          </cell>
        </row>
        <row r="641">
          <cell r="AH641">
            <v>0</v>
          </cell>
          <cell r="AI641" t="str">
            <v>Nusidėvėjęs</v>
          </cell>
          <cell r="AJ641" t="str">
            <v>GVTNT</v>
          </cell>
        </row>
        <row r="642">
          <cell r="AH642">
            <v>0</v>
          </cell>
          <cell r="AI642" t="str">
            <v>Nusidėvėjęs</v>
          </cell>
          <cell r="AJ642" t="str">
            <v>GVTNT</v>
          </cell>
        </row>
        <row r="643">
          <cell r="AH643">
            <v>0</v>
          </cell>
          <cell r="AI643" t="str">
            <v>Nusidėvėjęs</v>
          </cell>
          <cell r="AJ643" t="str">
            <v>GVTNT</v>
          </cell>
        </row>
        <row r="644">
          <cell r="AH644">
            <v>0</v>
          </cell>
          <cell r="AI644" t="str">
            <v>Nusidėvėjęs</v>
          </cell>
          <cell r="AJ644" t="str">
            <v>GVTNT</v>
          </cell>
        </row>
        <row r="645">
          <cell r="AH645">
            <v>0</v>
          </cell>
          <cell r="AI645" t="str">
            <v>Nusidėvėjęs</v>
          </cell>
          <cell r="AJ645" t="str">
            <v>GVTNT</v>
          </cell>
        </row>
        <row r="646">
          <cell r="AH646">
            <v>0</v>
          </cell>
          <cell r="AI646" t="str">
            <v>Nusidėvėjęs</v>
          </cell>
          <cell r="AJ646" t="str">
            <v>GVTNT</v>
          </cell>
        </row>
        <row r="647">
          <cell r="AH647">
            <v>0</v>
          </cell>
          <cell r="AI647" t="str">
            <v>Nusidėvėjęs</v>
          </cell>
          <cell r="AJ647" t="str">
            <v>GVTNT</v>
          </cell>
        </row>
        <row r="648">
          <cell r="AH648">
            <v>0</v>
          </cell>
          <cell r="AI648" t="str">
            <v>Nusidėvėjęs</v>
          </cell>
          <cell r="AJ648" t="str">
            <v>GVTNT</v>
          </cell>
        </row>
        <row r="649">
          <cell r="AH649">
            <v>0</v>
          </cell>
          <cell r="AI649" t="str">
            <v>Nusidėvėjęs</v>
          </cell>
          <cell r="AJ649" t="str">
            <v>GVTNT</v>
          </cell>
        </row>
        <row r="650">
          <cell r="AH650">
            <v>0</v>
          </cell>
          <cell r="AI650" t="str">
            <v>Nusidėvėjęs</v>
          </cell>
          <cell r="AJ650" t="str">
            <v>GVTNT</v>
          </cell>
        </row>
        <row r="651">
          <cell r="AH651">
            <v>0</v>
          </cell>
          <cell r="AI651" t="str">
            <v>Nusidėvėjęs</v>
          </cell>
          <cell r="AJ651" t="str">
            <v>GVTNT</v>
          </cell>
        </row>
        <row r="652">
          <cell r="AH652">
            <v>0</v>
          </cell>
          <cell r="AI652" t="str">
            <v>Nusidėvėjęs</v>
          </cell>
          <cell r="AJ652" t="str">
            <v>GVTNT</v>
          </cell>
        </row>
        <row r="653">
          <cell r="AH653">
            <v>0</v>
          </cell>
          <cell r="AI653" t="str">
            <v>Nusidėvėjęs</v>
          </cell>
          <cell r="AJ653" t="str">
            <v>GVTNT</v>
          </cell>
        </row>
        <row r="654">
          <cell r="AH654">
            <v>0</v>
          </cell>
          <cell r="AI654" t="str">
            <v>Nusidėvėjęs</v>
          </cell>
          <cell r="AJ654" t="str">
            <v>GVTNT</v>
          </cell>
        </row>
        <row r="655">
          <cell r="AH655">
            <v>0</v>
          </cell>
          <cell r="AI655" t="str">
            <v>Nusidėvėjęs</v>
          </cell>
          <cell r="AJ655" t="str">
            <v>GVTNT</v>
          </cell>
        </row>
        <row r="656">
          <cell r="AH656">
            <v>0</v>
          </cell>
          <cell r="AI656" t="str">
            <v>Nusidėvėjęs</v>
          </cell>
          <cell r="AJ656" t="str">
            <v>GVTNT</v>
          </cell>
        </row>
        <row r="657">
          <cell r="AH657">
            <v>0</v>
          </cell>
          <cell r="AI657" t="str">
            <v>Nusidėvėjęs</v>
          </cell>
          <cell r="AJ657" t="str">
            <v>GVTNT</v>
          </cell>
        </row>
        <row r="658">
          <cell r="AH658">
            <v>0</v>
          </cell>
          <cell r="AI658" t="str">
            <v>Nusidėvėjęs</v>
          </cell>
          <cell r="AJ658" t="str">
            <v>GVTNT</v>
          </cell>
        </row>
        <row r="659">
          <cell r="AH659">
            <v>0</v>
          </cell>
          <cell r="AI659" t="str">
            <v>Nusidėvėjęs</v>
          </cell>
          <cell r="AJ659" t="str">
            <v>GVTNT</v>
          </cell>
        </row>
        <row r="660">
          <cell r="AH660">
            <v>0</v>
          </cell>
          <cell r="AI660" t="str">
            <v>Nusidėvėjęs</v>
          </cell>
          <cell r="AJ660" t="str">
            <v>GVTNT</v>
          </cell>
        </row>
        <row r="661">
          <cell r="AH661">
            <v>0</v>
          </cell>
          <cell r="AI661" t="str">
            <v>Nusidėvėjęs</v>
          </cell>
          <cell r="AJ661" t="str">
            <v>GVTNT</v>
          </cell>
        </row>
        <row r="662">
          <cell r="AH662">
            <v>0</v>
          </cell>
          <cell r="AI662" t="str">
            <v>Nusidėvėjęs</v>
          </cell>
          <cell r="AJ662" t="str">
            <v>GVTNT</v>
          </cell>
        </row>
        <row r="663">
          <cell r="AH663">
            <v>0</v>
          </cell>
          <cell r="AI663" t="str">
            <v>Nusidėvėjęs</v>
          </cell>
          <cell r="AJ663" t="str">
            <v>GVTNT</v>
          </cell>
        </row>
        <row r="664">
          <cell r="AH664">
            <v>0</v>
          </cell>
          <cell r="AI664" t="str">
            <v>Nusidėvėjęs</v>
          </cell>
          <cell r="AJ664" t="str">
            <v>GVTNT</v>
          </cell>
        </row>
        <row r="665">
          <cell r="AH665">
            <v>0</v>
          </cell>
          <cell r="AI665" t="str">
            <v>Nusidėvėjęs</v>
          </cell>
          <cell r="AJ665" t="str">
            <v>GVTNT</v>
          </cell>
        </row>
        <row r="666">
          <cell r="AH666">
            <v>0</v>
          </cell>
          <cell r="AI666" t="str">
            <v>Nusidėvėjęs</v>
          </cell>
          <cell r="AJ666" t="str">
            <v>GVTNT</v>
          </cell>
        </row>
        <row r="667">
          <cell r="AH667">
            <v>0</v>
          </cell>
          <cell r="AI667" t="str">
            <v>Nusidėvėjęs</v>
          </cell>
          <cell r="AJ667" t="str">
            <v>GVTNT</v>
          </cell>
        </row>
        <row r="668">
          <cell r="AH668">
            <v>0</v>
          </cell>
          <cell r="AI668" t="str">
            <v>Nusidėvėjęs</v>
          </cell>
          <cell r="AJ668" t="str">
            <v>GVTNT</v>
          </cell>
        </row>
        <row r="669">
          <cell r="AH669">
            <v>0</v>
          </cell>
          <cell r="AI669" t="str">
            <v>Nusidėvėjęs</v>
          </cell>
          <cell r="AJ669" t="str">
            <v>GVTNT</v>
          </cell>
        </row>
        <row r="670">
          <cell r="AH670">
            <v>0</v>
          </cell>
          <cell r="AI670" t="str">
            <v>Nusidėvėjęs</v>
          </cell>
          <cell r="AJ670" t="str">
            <v>GVTNT</v>
          </cell>
        </row>
        <row r="671">
          <cell r="AH671">
            <v>0</v>
          </cell>
          <cell r="AI671" t="str">
            <v>Nusidėvėjęs</v>
          </cell>
          <cell r="AJ671" t="str">
            <v>GVTNT</v>
          </cell>
        </row>
        <row r="672">
          <cell r="AH672">
            <v>0</v>
          </cell>
          <cell r="AI672" t="str">
            <v>Nusidėvėjęs</v>
          </cell>
          <cell r="AJ672" t="str">
            <v>GVTNT</v>
          </cell>
        </row>
        <row r="673">
          <cell r="AH673">
            <v>0</v>
          </cell>
          <cell r="AI673" t="str">
            <v>Nusidėvėjęs</v>
          </cell>
          <cell r="AJ673" t="str">
            <v>GVTNT</v>
          </cell>
        </row>
        <row r="674">
          <cell r="AH674">
            <v>0</v>
          </cell>
          <cell r="AI674" t="str">
            <v>Nusidėvėjęs</v>
          </cell>
          <cell r="AJ674" t="str">
            <v>GVTNT</v>
          </cell>
        </row>
        <row r="675">
          <cell r="AH675">
            <v>0</v>
          </cell>
          <cell r="AI675" t="str">
            <v>Nusidėvėjęs</v>
          </cell>
          <cell r="AJ675" t="str">
            <v>GVTNT</v>
          </cell>
        </row>
        <row r="676">
          <cell r="AH676">
            <v>0</v>
          </cell>
          <cell r="AI676" t="str">
            <v>Nusidėvėjęs</v>
          </cell>
          <cell r="AJ676" t="str">
            <v>GVTNT</v>
          </cell>
        </row>
        <row r="677">
          <cell r="AH677">
            <v>0</v>
          </cell>
          <cell r="AI677" t="str">
            <v>Nusidėvėjęs</v>
          </cell>
          <cell r="AJ677" t="str">
            <v>GVTNT</v>
          </cell>
        </row>
        <row r="678">
          <cell r="AH678">
            <v>0</v>
          </cell>
          <cell r="AI678" t="str">
            <v>Nusidėvėjęs</v>
          </cell>
          <cell r="AJ678" t="str">
            <v>GVTNT</v>
          </cell>
        </row>
        <row r="679">
          <cell r="AH679">
            <v>0</v>
          </cell>
          <cell r="AI679" t="str">
            <v>Nusidėvėjęs</v>
          </cell>
          <cell r="AJ679" t="str">
            <v>GVTNT</v>
          </cell>
        </row>
        <row r="680">
          <cell r="AH680">
            <v>0</v>
          </cell>
          <cell r="AI680" t="str">
            <v>Nusidėvėjęs</v>
          </cell>
          <cell r="AJ680" t="str">
            <v>GVTNT</v>
          </cell>
        </row>
        <row r="681">
          <cell r="AH681">
            <v>0</v>
          </cell>
          <cell r="AI681" t="str">
            <v>Nusidėvėjęs</v>
          </cell>
          <cell r="AJ681" t="str">
            <v>GVTNT</v>
          </cell>
        </row>
        <row r="682">
          <cell r="AH682">
            <v>0</v>
          </cell>
          <cell r="AI682" t="str">
            <v>Nusidėvėjęs</v>
          </cell>
          <cell r="AJ682" t="str">
            <v>GVTNT</v>
          </cell>
        </row>
        <row r="683">
          <cell r="AH683">
            <v>0</v>
          </cell>
          <cell r="AI683" t="str">
            <v>Nusidėvėjęs</v>
          </cell>
          <cell r="AJ683" t="str">
            <v>GVTNT</v>
          </cell>
        </row>
        <row r="684">
          <cell r="AH684">
            <v>0</v>
          </cell>
          <cell r="AI684" t="str">
            <v>Nusidėvėjęs</v>
          </cell>
          <cell r="AJ684" t="str">
            <v>GVTNT</v>
          </cell>
        </row>
        <row r="685">
          <cell r="AH685">
            <v>0</v>
          </cell>
          <cell r="AI685" t="str">
            <v>Nusidėvėjęs</v>
          </cell>
          <cell r="AJ685" t="str">
            <v>GVTNT</v>
          </cell>
        </row>
        <row r="686">
          <cell r="AH686">
            <v>0</v>
          </cell>
          <cell r="AI686" t="str">
            <v>Nusidėvėjęs</v>
          </cell>
          <cell r="AJ686" t="str">
            <v>GVTNT</v>
          </cell>
        </row>
        <row r="687">
          <cell r="AH687">
            <v>0</v>
          </cell>
          <cell r="AI687" t="str">
            <v>Nusidėvėjęs</v>
          </cell>
          <cell r="AJ687" t="str">
            <v>GVTNT</v>
          </cell>
        </row>
        <row r="688">
          <cell r="AH688">
            <v>0</v>
          </cell>
          <cell r="AI688" t="str">
            <v>Nusidėvėjęs</v>
          </cell>
          <cell r="AJ688" t="str">
            <v>GVTNT</v>
          </cell>
        </row>
        <row r="689">
          <cell r="AH689">
            <v>0</v>
          </cell>
          <cell r="AI689" t="str">
            <v>Nusidėvėjęs</v>
          </cell>
          <cell r="AJ689" t="str">
            <v>GVTNT</v>
          </cell>
        </row>
        <row r="690">
          <cell r="AH690">
            <v>0</v>
          </cell>
          <cell r="AI690" t="str">
            <v>Nusidėvėjęs</v>
          </cell>
          <cell r="AJ690" t="str">
            <v>GVTNT</v>
          </cell>
        </row>
        <row r="691">
          <cell r="AH691">
            <v>0</v>
          </cell>
          <cell r="AI691" t="str">
            <v>Nusidėvėjęs</v>
          </cell>
          <cell r="AJ691" t="str">
            <v>GVTNT</v>
          </cell>
        </row>
        <row r="692">
          <cell r="AH692">
            <v>0</v>
          </cell>
          <cell r="AI692" t="str">
            <v>Nusidėvėjęs</v>
          </cell>
          <cell r="AJ692" t="str">
            <v>GVTNT</v>
          </cell>
        </row>
        <row r="693">
          <cell r="AH693">
            <v>0</v>
          </cell>
          <cell r="AI693" t="str">
            <v>Nusidėvėjęs</v>
          </cell>
          <cell r="AJ693" t="str">
            <v>GVTNT</v>
          </cell>
        </row>
        <row r="694">
          <cell r="AH694">
            <v>0</v>
          </cell>
          <cell r="AI694" t="str">
            <v>Nusidėvėjęs</v>
          </cell>
          <cell r="AJ694" t="str">
            <v>GVTNT</v>
          </cell>
        </row>
        <row r="695">
          <cell r="AH695">
            <v>0</v>
          </cell>
          <cell r="AI695" t="str">
            <v>Nusidėvėjęs</v>
          </cell>
          <cell r="AJ695" t="str">
            <v>GVTNT</v>
          </cell>
        </row>
        <row r="696">
          <cell r="AH696">
            <v>0</v>
          </cell>
          <cell r="AI696" t="str">
            <v>Nusidėvėjęs</v>
          </cell>
          <cell r="AJ696" t="str">
            <v>GVTNT</v>
          </cell>
        </row>
        <row r="697">
          <cell r="AH697">
            <v>0</v>
          </cell>
          <cell r="AI697" t="str">
            <v>Nusidėvėjęs</v>
          </cell>
          <cell r="AJ697" t="str">
            <v>GVTNT</v>
          </cell>
        </row>
        <row r="698">
          <cell r="AH698">
            <v>0</v>
          </cell>
          <cell r="AI698" t="str">
            <v>Nusidėvėjęs</v>
          </cell>
          <cell r="AJ698" t="str">
            <v>GVTNT</v>
          </cell>
        </row>
        <row r="699">
          <cell r="AH699">
            <v>0</v>
          </cell>
          <cell r="AI699" t="str">
            <v>Nusidėvėjęs</v>
          </cell>
          <cell r="AJ699" t="str">
            <v>GVTNT</v>
          </cell>
        </row>
        <row r="700">
          <cell r="AH700">
            <v>0</v>
          </cell>
          <cell r="AI700" t="str">
            <v>Nusidėvėjęs</v>
          </cell>
          <cell r="AJ700" t="str">
            <v>GVTNT</v>
          </cell>
        </row>
        <row r="701">
          <cell r="AH701">
            <v>0</v>
          </cell>
          <cell r="AI701" t="str">
            <v>Nusidėvėjęs</v>
          </cell>
          <cell r="AJ701" t="str">
            <v>GVTNT</v>
          </cell>
        </row>
        <row r="702">
          <cell r="AH702">
            <v>0</v>
          </cell>
          <cell r="AI702" t="str">
            <v>Nusidėvėjęs</v>
          </cell>
          <cell r="AJ702" t="str">
            <v>GVTNT</v>
          </cell>
        </row>
        <row r="703">
          <cell r="AH703">
            <v>0</v>
          </cell>
          <cell r="AI703" t="str">
            <v>Nusidėvėjęs</v>
          </cell>
          <cell r="AJ703" t="str">
            <v>GVTNT</v>
          </cell>
        </row>
        <row r="704">
          <cell r="AH704">
            <v>0</v>
          </cell>
          <cell r="AI704" t="str">
            <v>Nusidėvėjęs</v>
          </cell>
          <cell r="AJ704" t="str">
            <v>GVTNT</v>
          </cell>
        </row>
        <row r="705">
          <cell r="AH705">
            <v>0</v>
          </cell>
          <cell r="AI705" t="str">
            <v>Nusidėvėjęs</v>
          </cell>
          <cell r="AJ705" t="str">
            <v>GVTNT</v>
          </cell>
        </row>
        <row r="706">
          <cell r="AH706">
            <v>0</v>
          </cell>
          <cell r="AI706" t="str">
            <v>Nusidėvėjęs</v>
          </cell>
          <cell r="AJ706" t="str">
            <v>GVTNT</v>
          </cell>
        </row>
        <row r="707">
          <cell r="AH707">
            <v>0</v>
          </cell>
          <cell r="AI707" t="str">
            <v>Nusidėvėjęs</v>
          </cell>
          <cell r="AJ707" t="str">
            <v>GVTNT</v>
          </cell>
        </row>
        <row r="708">
          <cell r="AH708">
            <v>0</v>
          </cell>
          <cell r="AI708" t="str">
            <v>Nusidėvėjęs</v>
          </cell>
          <cell r="AJ708" t="str">
            <v>GVTNT</v>
          </cell>
        </row>
        <row r="709">
          <cell r="AH709">
            <v>0</v>
          </cell>
          <cell r="AI709" t="str">
            <v>Nusidėvėjęs</v>
          </cell>
          <cell r="AJ709" t="str">
            <v>GVTNT</v>
          </cell>
        </row>
        <row r="710">
          <cell r="AH710">
            <v>0</v>
          </cell>
          <cell r="AI710" t="str">
            <v>Nusidėvėjęs</v>
          </cell>
          <cell r="AJ710" t="str">
            <v>GVTNT</v>
          </cell>
        </row>
        <row r="711">
          <cell r="AH711">
            <v>0</v>
          </cell>
          <cell r="AI711" t="str">
            <v>Nusidėvėjęs</v>
          </cell>
          <cell r="AJ711" t="str">
            <v>GVTNT</v>
          </cell>
        </row>
        <row r="712">
          <cell r="AH712">
            <v>0</v>
          </cell>
          <cell r="AI712" t="str">
            <v>Nusidėvėjęs</v>
          </cell>
          <cell r="AJ712" t="str">
            <v>GVTNT</v>
          </cell>
        </row>
        <row r="713">
          <cell r="AH713">
            <v>0</v>
          </cell>
          <cell r="AI713" t="str">
            <v>Nusidėvėjęs</v>
          </cell>
          <cell r="AJ713" t="str">
            <v>GVTNT</v>
          </cell>
        </row>
        <row r="714">
          <cell r="AH714">
            <v>0</v>
          </cell>
          <cell r="AI714" t="str">
            <v>Nusidėvėjęs</v>
          </cell>
          <cell r="AJ714" t="str">
            <v>GVTNT</v>
          </cell>
        </row>
        <row r="715">
          <cell r="AH715">
            <v>0</v>
          </cell>
          <cell r="AI715" t="str">
            <v>Nusidėvėjęs</v>
          </cell>
          <cell r="AJ715" t="str">
            <v>GVTNT</v>
          </cell>
        </row>
        <row r="716">
          <cell r="AH716">
            <v>0</v>
          </cell>
          <cell r="AI716" t="str">
            <v>Nusidėvėjęs</v>
          </cell>
          <cell r="AJ716" t="str">
            <v>GVTNT</v>
          </cell>
        </row>
        <row r="717">
          <cell r="AH717">
            <v>0</v>
          </cell>
          <cell r="AI717" t="str">
            <v>Nusidėvėjęs</v>
          </cell>
          <cell r="AJ717" t="str">
            <v>GVTNT</v>
          </cell>
        </row>
        <row r="718">
          <cell r="AH718">
            <v>0</v>
          </cell>
          <cell r="AI718" t="str">
            <v>Nusidėvėjęs</v>
          </cell>
          <cell r="AJ718" t="str">
            <v>GVTNT</v>
          </cell>
        </row>
        <row r="719">
          <cell r="AH719">
            <v>0</v>
          </cell>
          <cell r="AI719" t="str">
            <v>Nusidėvėjęs</v>
          </cell>
          <cell r="AJ719" t="str">
            <v>GVTNT</v>
          </cell>
        </row>
        <row r="720">
          <cell r="AH720">
            <v>0</v>
          </cell>
          <cell r="AI720" t="str">
            <v>Nusidėvėjęs</v>
          </cell>
          <cell r="AJ720" t="str">
            <v>GVTNT</v>
          </cell>
        </row>
        <row r="721">
          <cell r="AH721">
            <v>0</v>
          </cell>
          <cell r="AI721" t="str">
            <v>Nusidėvėjęs</v>
          </cell>
          <cell r="AJ721" t="str">
            <v>GVTNT</v>
          </cell>
        </row>
        <row r="722">
          <cell r="AH722">
            <v>0</v>
          </cell>
          <cell r="AI722" t="str">
            <v>Nusidėvėjęs</v>
          </cell>
          <cell r="AJ722" t="str">
            <v>GVTNT</v>
          </cell>
        </row>
        <row r="723">
          <cell r="AH723">
            <v>0</v>
          </cell>
          <cell r="AI723" t="str">
            <v>Nusidėvėjęs</v>
          </cell>
          <cell r="AJ723" t="str">
            <v>GVTNT</v>
          </cell>
        </row>
        <row r="724">
          <cell r="AH724">
            <v>0</v>
          </cell>
          <cell r="AI724" t="str">
            <v>Nusidėvėjęs</v>
          </cell>
          <cell r="AJ724" t="str">
            <v>GVTNT</v>
          </cell>
        </row>
        <row r="725">
          <cell r="AH725">
            <v>0</v>
          </cell>
          <cell r="AI725" t="str">
            <v>Nusidėvėjęs</v>
          </cell>
          <cell r="AJ725" t="str">
            <v>GVTNT</v>
          </cell>
        </row>
        <row r="726">
          <cell r="AH726">
            <v>0</v>
          </cell>
          <cell r="AI726" t="str">
            <v>Nusidėvėjęs</v>
          </cell>
          <cell r="AJ726" t="str">
            <v>GVTNT</v>
          </cell>
        </row>
        <row r="727">
          <cell r="AH727">
            <v>0</v>
          </cell>
          <cell r="AI727" t="str">
            <v>Nusidėvėjęs</v>
          </cell>
          <cell r="AJ727" t="str">
            <v>GVTNT</v>
          </cell>
        </row>
        <row r="728">
          <cell r="AH728">
            <v>0</v>
          </cell>
          <cell r="AI728" t="str">
            <v>Nusidėvėjęs</v>
          </cell>
          <cell r="AJ728" t="str">
            <v>GVTNT</v>
          </cell>
        </row>
        <row r="729">
          <cell r="AH729">
            <v>0</v>
          </cell>
          <cell r="AI729" t="str">
            <v>Nusidėvėjęs</v>
          </cell>
          <cell r="AJ729" t="str">
            <v>GVTNT</v>
          </cell>
        </row>
        <row r="730">
          <cell r="AH730">
            <v>0</v>
          </cell>
          <cell r="AI730" t="str">
            <v>Nusidėvėjęs</v>
          </cell>
          <cell r="AJ730" t="str">
            <v>GVTNT</v>
          </cell>
        </row>
        <row r="731">
          <cell r="AH731">
            <v>0</v>
          </cell>
          <cell r="AI731" t="str">
            <v>Nusidėvėjęs</v>
          </cell>
          <cell r="AJ731" t="str">
            <v>GVTNT</v>
          </cell>
        </row>
        <row r="732">
          <cell r="AH732">
            <v>0</v>
          </cell>
          <cell r="AI732" t="str">
            <v>Nusidėvėjęs</v>
          </cell>
          <cell r="AJ732" t="str">
            <v>GVTNT</v>
          </cell>
        </row>
        <row r="733">
          <cell r="AH733">
            <v>0</v>
          </cell>
          <cell r="AI733" t="str">
            <v>Nusidėvėjęs</v>
          </cell>
          <cell r="AJ733" t="str">
            <v>GVTNT</v>
          </cell>
        </row>
        <row r="734">
          <cell r="AH734">
            <v>0</v>
          </cell>
          <cell r="AI734" t="str">
            <v>Nusidėvėjęs</v>
          </cell>
          <cell r="AJ734" t="str">
            <v>GVTNT</v>
          </cell>
        </row>
        <row r="735">
          <cell r="AH735">
            <v>0</v>
          </cell>
          <cell r="AI735" t="str">
            <v>Nusidėvėjęs</v>
          </cell>
          <cell r="AJ735" t="str">
            <v>GVTNT</v>
          </cell>
        </row>
        <row r="736">
          <cell r="AH736">
            <v>0</v>
          </cell>
          <cell r="AI736" t="str">
            <v>Nusidėvėjęs</v>
          </cell>
          <cell r="AJ736" t="str">
            <v>GVTNT</v>
          </cell>
        </row>
        <row r="737">
          <cell r="AH737">
            <v>0</v>
          </cell>
          <cell r="AI737" t="str">
            <v>Nusidėvėjęs</v>
          </cell>
          <cell r="AJ737" t="str">
            <v>GVTNT</v>
          </cell>
        </row>
        <row r="738">
          <cell r="AH738">
            <v>0</v>
          </cell>
          <cell r="AI738" t="str">
            <v>Nusidėvėjęs</v>
          </cell>
          <cell r="AJ738" t="str">
            <v>GVTNT</v>
          </cell>
        </row>
        <row r="739">
          <cell r="AH739">
            <v>0</v>
          </cell>
          <cell r="AI739" t="str">
            <v>Nusidėvėjęs</v>
          </cell>
          <cell r="AJ739" t="str">
            <v>GVTNT</v>
          </cell>
        </row>
        <row r="740">
          <cell r="AH740">
            <v>0</v>
          </cell>
          <cell r="AI740" t="str">
            <v>Nusidėvėjęs</v>
          </cell>
          <cell r="AJ740" t="str">
            <v>GVTNT</v>
          </cell>
        </row>
        <row r="741">
          <cell r="AH741">
            <v>0</v>
          </cell>
          <cell r="AI741" t="str">
            <v>Nusidėvėjęs</v>
          </cell>
          <cell r="AJ741" t="str">
            <v>GVTNT</v>
          </cell>
        </row>
        <row r="742">
          <cell r="AH742">
            <v>0</v>
          </cell>
          <cell r="AI742" t="str">
            <v>Nusidėvėjęs</v>
          </cell>
          <cell r="AJ742" t="str">
            <v>GVTNT</v>
          </cell>
        </row>
        <row r="743">
          <cell r="AH743">
            <v>0</v>
          </cell>
          <cell r="AI743" t="str">
            <v>Nusidėvėjęs</v>
          </cell>
          <cell r="AJ743" t="str">
            <v>GVTNT</v>
          </cell>
        </row>
        <row r="744">
          <cell r="AH744">
            <v>0</v>
          </cell>
          <cell r="AI744" t="str">
            <v>Nusidėvėjęs</v>
          </cell>
          <cell r="AJ744" t="str">
            <v>GVTNT</v>
          </cell>
        </row>
        <row r="745">
          <cell r="AH745">
            <v>0</v>
          </cell>
          <cell r="AI745" t="str">
            <v>Nusidėvėjęs</v>
          </cell>
          <cell r="AJ745" t="str">
            <v>GVTNT</v>
          </cell>
        </row>
        <row r="746">
          <cell r="AH746">
            <v>0</v>
          </cell>
          <cell r="AI746" t="str">
            <v>Nusidėvėjęs</v>
          </cell>
          <cell r="AJ746" t="str">
            <v>GVTNT</v>
          </cell>
        </row>
        <row r="747">
          <cell r="AH747">
            <v>0</v>
          </cell>
          <cell r="AI747" t="str">
            <v>Nusidėvėjęs</v>
          </cell>
          <cell r="AJ747" t="str">
            <v>GVTNT</v>
          </cell>
        </row>
        <row r="748">
          <cell r="AH748">
            <v>0</v>
          </cell>
          <cell r="AI748" t="str">
            <v>Nusidėvėjęs</v>
          </cell>
          <cell r="AJ748" t="str">
            <v>GVTNT</v>
          </cell>
        </row>
        <row r="749">
          <cell r="AH749">
            <v>0</v>
          </cell>
          <cell r="AI749" t="str">
            <v>Nusidėvėjęs</v>
          </cell>
          <cell r="AJ749" t="str">
            <v>GVTNT</v>
          </cell>
        </row>
        <row r="750">
          <cell r="AH750">
            <v>0</v>
          </cell>
          <cell r="AI750" t="str">
            <v>Nusidėvėjęs</v>
          </cell>
          <cell r="AJ750" t="str">
            <v>GVTNT</v>
          </cell>
        </row>
        <row r="751">
          <cell r="AH751">
            <v>0</v>
          </cell>
          <cell r="AI751" t="str">
            <v>Nusidėvėjęs</v>
          </cell>
          <cell r="AJ751" t="str">
            <v>GVTNT</v>
          </cell>
        </row>
        <row r="752">
          <cell r="AH752">
            <v>0</v>
          </cell>
          <cell r="AI752" t="str">
            <v>Nusidėvėjęs</v>
          </cell>
          <cell r="AJ752" t="str">
            <v>GVTNT</v>
          </cell>
        </row>
        <row r="753">
          <cell r="AH753">
            <v>0</v>
          </cell>
          <cell r="AI753" t="str">
            <v>Nusidėvėjęs</v>
          </cell>
          <cell r="AJ753" t="str">
            <v>GVTNT</v>
          </cell>
        </row>
        <row r="754">
          <cell r="AH754">
            <v>0</v>
          </cell>
          <cell r="AI754" t="str">
            <v>Nusidėvėjęs</v>
          </cell>
          <cell r="AJ754" t="str">
            <v>GVTNT</v>
          </cell>
        </row>
        <row r="755">
          <cell r="AH755">
            <v>0</v>
          </cell>
          <cell r="AI755" t="str">
            <v>Nusidėvėjęs</v>
          </cell>
          <cell r="AJ755" t="str">
            <v>GVTNT</v>
          </cell>
        </row>
        <row r="756">
          <cell r="AH756">
            <v>0</v>
          </cell>
          <cell r="AI756" t="str">
            <v>Nusidėvėjęs</v>
          </cell>
          <cell r="AJ756" t="str">
            <v>GVTNT</v>
          </cell>
        </row>
        <row r="757">
          <cell r="AH757">
            <v>0</v>
          </cell>
          <cell r="AI757" t="str">
            <v>Nusidėvėjęs</v>
          </cell>
          <cell r="AJ757" t="str">
            <v>GVTNT</v>
          </cell>
        </row>
        <row r="758">
          <cell r="AH758">
            <v>0</v>
          </cell>
          <cell r="AI758" t="str">
            <v>Nusidėvėjęs</v>
          </cell>
          <cell r="AJ758" t="str">
            <v>GVTNT</v>
          </cell>
        </row>
        <row r="759">
          <cell r="AH759">
            <v>0</v>
          </cell>
          <cell r="AI759" t="str">
            <v>Nusidėvėjęs</v>
          </cell>
          <cell r="AJ759" t="str">
            <v>GVTNT</v>
          </cell>
        </row>
        <row r="760">
          <cell r="AH760">
            <v>0</v>
          </cell>
          <cell r="AI760" t="str">
            <v>Nusidėvėjęs</v>
          </cell>
          <cell r="AJ760" t="str">
            <v>GVTNT</v>
          </cell>
        </row>
        <row r="761">
          <cell r="AH761">
            <v>0</v>
          </cell>
          <cell r="AI761" t="str">
            <v>Nusidėvėjęs</v>
          </cell>
          <cell r="AJ761" t="str">
            <v>GVTNT</v>
          </cell>
        </row>
        <row r="762">
          <cell r="AH762">
            <v>0</v>
          </cell>
          <cell r="AI762" t="str">
            <v>Nusidėvėjęs</v>
          </cell>
          <cell r="AJ762" t="str">
            <v>GVTNT</v>
          </cell>
        </row>
        <row r="763">
          <cell r="AH763">
            <v>0</v>
          </cell>
          <cell r="AI763" t="str">
            <v>Nusidėvėjęs</v>
          </cell>
          <cell r="AJ763" t="str">
            <v>GVTNT</v>
          </cell>
        </row>
        <row r="764">
          <cell r="AH764">
            <v>0</v>
          </cell>
          <cell r="AI764" t="str">
            <v>Nusidėvėjęs</v>
          </cell>
          <cell r="AJ764" t="str">
            <v>GVTNT</v>
          </cell>
        </row>
        <row r="765">
          <cell r="AH765">
            <v>0</v>
          </cell>
          <cell r="AI765" t="str">
            <v>Nusidėvėjęs</v>
          </cell>
          <cell r="AJ765" t="str">
            <v>GVTNT</v>
          </cell>
        </row>
        <row r="766">
          <cell r="AH766">
            <v>0</v>
          </cell>
          <cell r="AI766" t="str">
            <v>Nusidėvėjęs</v>
          </cell>
          <cell r="AJ766" t="str">
            <v>GVTNT</v>
          </cell>
        </row>
        <row r="767">
          <cell r="AH767">
            <v>0</v>
          </cell>
          <cell r="AI767" t="str">
            <v>Nusidėvėjęs</v>
          </cell>
          <cell r="AJ767" t="str">
            <v>GVTNT</v>
          </cell>
        </row>
        <row r="768">
          <cell r="AH768">
            <v>0</v>
          </cell>
          <cell r="AI768" t="str">
            <v>Nusidėvėjęs</v>
          </cell>
          <cell r="AJ768" t="str">
            <v>GVTNT</v>
          </cell>
        </row>
        <row r="769">
          <cell r="AH769">
            <v>0</v>
          </cell>
          <cell r="AI769" t="str">
            <v>Nusidėvėjęs</v>
          </cell>
          <cell r="AJ769" t="str">
            <v>GVTNT</v>
          </cell>
        </row>
        <row r="770">
          <cell r="AH770">
            <v>0</v>
          </cell>
          <cell r="AI770" t="str">
            <v>Nusidėvėjęs</v>
          </cell>
          <cell r="AJ770" t="str">
            <v>GVTNT</v>
          </cell>
        </row>
        <row r="771">
          <cell r="AH771">
            <v>0</v>
          </cell>
          <cell r="AI771" t="str">
            <v>Nusidėvėjęs</v>
          </cell>
          <cell r="AJ771" t="str">
            <v>GVTNT</v>
          </cell>
        </row>
        <row r="772">
          <cell r="AH772">
            <v>0</v>
          </cell>
          <cell r="AI772" t="str">
            <v>Nusidėvėjęs</v>
          </cell>
          <cell r="AJ772" t="str">
            <v>GVTNT</v>
          </cell>
        </row>
        <row r="773">
          <cell r="AH773">
            <v>0</v>
          </cell>
          <cell r="AI773" t="str">
            <v>Nusidėvėjęs</v>
          </cell>
          <cell r="AJ773" t="str">
            <v>GVTNT</v>
          </cell>
        </row>
        <row r="774">
          <cell r="AH774">
            <v>0</v>
          </cell>
          <cell r="AI774" t="str">
            <v>Nusidėvėjęs</v>
          </cell>
          <cell r="AJ774" t="str">
            <v>GVTNT</v>
          </cell>
        </row>
        <row r="775">
          <cell r="AH775">
            <v>0</v>
          </cell>
          <cell r="AI775" t="str">
            <v>Nusidėvėjęs</v>
          </cell>
          <cell r="AJ775" t="str">
            <v>GVTNT</v>
          </cell>
        </row>
        <row r="776">
          <cell r="AH776">
            <v>0</v>
          </cell>
          <cell r="AI776" t="str">
            <v>Nusidėvėjęs</v>
          </cell>
          <cell r="AJ776" t="str">
            <v>GVTNT</v>
          </cell>
        </row>
        <row r="777">
          <cell r="AH777">
            <v>0</v>
          </cell>
          <cell r="AI777" t="str">
            <v>Nusidėvėjęs</v>
          </cell>
          <cell r="AJ777" t="str">
            <v>GVTNT</v>
          </cell>
        </row>
        <row r="778">
          <cell r="AH778">
            <v>0</v>
          </cell>
          <cell r="AI778" t="str">
            <v>Nusidėvėjęs</v>
          </cell>
          <cell r="AJ778" t="str">
            <v>GVTNT</v>
          </cell>
        </row>
        <row r="779">
          <cell r="AH779">
            <v>0</v>
          </cell>
          <cell r="AI779" t="str">
            <v>Nusidėvėjęs</v>
          </cell>
          <cell r="AJ779" t="str">
            <v>GVTNT</v>
          </cell>
        </row>
        <row r="780">
          <cell r="AH780">
            <v>0</v>
          </cell>
          <cell r="AI780" t="str">
            <v>Nusidėvėjęs</v>
          </cell>
          <cell r="AJ780" t="str">
            <v>GVTNT</v>
          </cell>
        </row>
        <row r="781">
          <cell r="AH781">
            <v>0</v>
          </cell>
          <cell r="AI781" t="str">
            <v>Nusidėvėjęs</v>
          </cell>
          <cell r="AJ781" t="str">
            <v>GVTNT</v>
          </cell>
        </row>
        <row r="782">
          <cell r="AH782">
            <v>0</v>
          </cell>
          <cell r="AI782" t="str">
            <v>Nusidėvėjęs</v>
          </cell>
          <cell r="AJ782" t="str">
            <v>GVTNT</v>
          </cell>
        </row>
        <row r="783">
          <cell r="AH783">
            <v>0</v>
          </cell>
          <cell r="AI783" t="str">
            <v>Nusidėvėjęs</v>
          </cell>
          <cell r="AJ783" t="str">
            <v>GVTNT</v>
          </cell>
        </row>
        <row r="784">
          <cell r="AH784">
            <v>0</v>
          </cell>
          <cell r="AI784" t="str">
            <v>Nusidėvėjęs</v>
          </cell>
          <cell r="AJ784" t="str">
            <v>GVTNT</v>
          </cell>
        </row>
        <row r="785">
          <cell r="AH785">
            <v>0</v>
          </cell>
          <cell r="AI785" t="str">
            <v>Nusidėvėjęs</v>
          </cell>
          <cell r="AJ785" t="str">
            <v>GVTNT</v>
          </cell>
        </row>
        <row r="786">
          <cell r="AH786">
            <v>0</v>
          </cell>
          <cell r="AI786" t="str">
            <v>Nusidėvėjęs</v>
          </cell>
          <cell r="AJ786" t="str">
            <v>GVTNT</v>
          </cell>
        </row>
        <row r="787">
          <cell r="AH787">
            <v>0</v>
          </cell>
          <cell r="AI787" t="str">
            <v>Nusidėvėjęs</v>
          </cell>
          <cell r="AJ787" t="str">
            <v>GVTNT</v>
          </cell>
        </row>
        <row r="788">
          <cell r="AH788">
            <v>0</v>
          </cell>
          <cell r="AI788" t="str">
            <v>Nusidėvėjęs</v>
          </cell>
          <cell r="AJ788" t="str">
            <v>GVTNT</v>
          </cell>
        </row>
        <row r="789">
          <cell r="AH789">
            <v>0</v>
          </cell>
          <cell r="AI789" t="str">
            <v>Nusidėvėjęs</v>
          </cell>
          <cell r="AJ789" t="str">
            <v>GVTNT</v>
          </cell>
        </row>
        <row r="790">
          <cell r="AH790">
            <v>0</v>
          </cell>
          <cell r="AI790" t="str">
            <v>Nusidėvėjęs</v>
          </cell>
          <cell r="AJ790" t="str">
            <v>GVTNT</v>
          </cell>
        </row>
        <row r="791">
          <cell r="AH791">
            <v>0</v>
          </cell>
          <cell r="AI791" t="str">
            <v>Nusidėvėjęs</v>
          </cell>
          <cell r="AJ791" t="str">
            <v>GVTNT</v>
          </cell>
        </row>
        <row r="792">
          <cell r="AH792">
            <v>0</v>
          </cell>
          <cell r="AI792" t="str">
            <v>Nusidėvėjęs</v>
          </cell>
          <cell r="AJ792" t="str">
            <v>GVTNT</v>
          </cell>
        </row>
        <row r="793">
          <cell r="AH793">
            <v>0</v>
          </cell>
          <cell r="AI793" t="str">
            <v>Nusidėvėjęs</v>
          </cell>
          <cell r="AJ793" t="str">
            <v>GVTNT</v>
          </cell>
        </row>
        <row r="794">
          <cell r="AH794">
            <v>0</v>
          </cell>
          <cell r="AI794" t="str">
            <v>Nusidėvėjęs</v>
          </cell>
          <cell r="AJ794" t="str">
            <v>GVTNT</v>
          </cell>
        </row>
        <row r="795">
          <cell r="AH795">
            <v>0</v>
          </cell>
          <cell r="AI795" t="str">
            <v>Nusidėvėjęs</v>
          </cell>
          <cell r="AJ795" t="str">
            <v>GVTNT</v>
          </cell>
        </row>
        <row r="796">
          <cell r="AH796">
            <v>0</v>
          </cell>
          <cell r="AI796" t="str">
            <v>Nusidėvėjęs</v>
          </cell>
          <cell r="AJ796" t="str">
            <v>GVTNT</v>
          </cell>
        </row>
        <row r="797">
          <cell r="AH797">
            <v>0</v>
          </cell>
          <cell r="AI797" t="str">
            <v>Nusidėvėjęs</v>
          </cell>
          <cell r="AJ797" t="str">
            <v>GVTNT</v>
          </cell>
        </row>
        <row r="798">
          <cell r="AH798">
            <v>0</v>
          </cell>
          <cell r="AI798" t="str">
            <v>Nusidėvėjęs</v>
          </cell>
          <cell r="AJ798" t="str">
            <v>GVTNT</v>
          </cell>
        </row>
        <row r="799">
          <cell r="AH799">
            <v>0</v>
          </cell>
          <cell r="AI799" t="str">
            <v>Nusidėvėjęs</v>
          </cell>
          <cell r="AJ799" t="str">
            <v>GVTNT</v>
          </cell>
        </row>
        <row r="800">
          <cell r="AH800">
            <v>0</v>
          </cell>
          <cell r="AI800" t="str">
            <v>Nusidėvėjęs</v>
          </cell>
          <cell r="AJ800" t="str">
            <v>GVTNT</v>
          </cell>
        </row>
        <row r="801">
          <cell r="AH801">
            <v>0</v>
          </cell>
          <cell r="AI801" t="str">
            <v>Nusidėvėjęs</v>
          </cell>
          <cell r="AJ801" t="str">
            <v>GVTNT</v>
          </cell>
        </row>
        <row r="802">
          <cell r="AH802">
            <v>0</v>
          </cell>
          <cell r="AI802" t="str">
            <v>Nusidėvėjęs</v>
          </cell>
          <cell r="AJ802" t="str">
            <v>GVTNT</v>
          </cell>
        </row>
        <row r="803">
          <cell r="AH803">
            <v>0</v>
          </cell>
          <cell r="AI803" t="str">
            <v>Nusidėvėjęs</v>
          </cell>
          <cell r="AJ803" t="str">
            <v>GVTNT</v>
          </cell>
        </row>
        <row r="804">
          <cell r="AH804">
            <v>0</v>
          </cell>
          <cell r="AI804" t="str">
            <v>Nusidėvėjęs</v>
          </cell>
          <cell r="AJ804" t="str">
            <v>GVTNT</v>
          </cell>
        </row>
        <row r="805">
          <cell r="AH805">
            <v>0</v>
          </cell>
          <cell r="AI805" t="str">
            <v>Nusidėvėjęs</v>
          </cell>
          <cell r="AJ805" t="str">
            <v>GVTNT</v>
          </cell>
        </row>
        <row r="806">
          <cell r="AH806">
            <v>0</v>
          </cell>
          <cell r="AI806" t="str">
            <v>Nusidėvėjęs</v>
          </cell>
          <cell r="AJ806" t="str">
            <v>GVTNT</v>
          </cell>
        </row>
        <row r="807">
          <cell r="AH807">
            <v>0</v>
          </cell>
          <cell r="AI807" t="str">
            <v>Nusidėvėjęs</v>
          </cell>
          <cell r="AJ807" t="str">
            <v>GVTNT</v>
          </cell>
        </row>
        <row r="808">
          <cell r="AH808">
            <v>0</v>
          </cell>
          <cell r="AI808" t="str">
            <v>Nusidėvėjęs</v>
          </cell>
          <cell r="AJ808" t="str">
            <v>GVTNT</v>
          </cell>
        </row>
        <row r="809">
          <cell r="AH809">
            <v>0</v>
          </cell>
          <cell r="AI809" t="str">
            <v>Nusidėvėjęs</v>
          </cell>
          <cell r="AJ809" t="str">
            <v>GVTNT</v>
          </cell>
        </row>
        <row r="810">
          <cell r="AH810">
            <v>0</v>
          </cell>
          <cell r="AI810" t="str">
            <v>Nusidėvėjęs</v>
          </cell>
          <cell r="AJ810" t="str">
            <v>GVTNT</v>
          </cell>
        </row>
        <row r="811">
          <cell r="AH811">
            <v>0</v>
          </cell>
          <cell r="AI811" t="str">
            <v>Nusidėvėjęs</v>
          </cell>
          <cell r="AJ811" t="str">
            <v>GVTNT</v>
          </cell>
        </row>
        <row r="812">
          <cell r="AH812">
            <v>0</v>
          </cell>
          <cell r="AI812" t="str">
            <v>Nusidėvėjęs</v>
          </cell>
          <cell r="AJ812" t="str">
            <v>GVTNT</v>
          </cell>
        </row>
        <row r="813">
          <cell r="AH813">
            <v>0</v>
          </cell>
          <cell r="AI813" t="str">
            <v>Nusidėvėjęs</v>
          </cell>
          <cell r="AJ813" t="str">
            <v>GVTNT</v>
          </cell>
        </row>
        <row r="814">
          <cell r="AH814">
            <v>0</v>
          </cell>
          <cell r="AI814" t="str">
            <v>Nusidėvėjęs</v>
          </cell>
          <cell r="AJ814" t="str">
            <v>GVTNT</v>
          </cell>
        </row>
        <row r="815">
          <cell r="AH815">
            <v>0</v>
          </cell>
          <cell r="AI815" t="str">
            <v>Nusidėvėjęs</v>
          </cell>
          <cell r="AJ815" t="str">
            <v>GVTNT</v>
          </cell>
        </row>
        <row r="816">
          <cell r="AH816">
            <v>0</v>
          </cell>
          <cell r="AI816" t="str">
            <v>Nusidėvėjęs</v>
          </cell>
          <cell r="AJ816" t="str">
            <v>GVTNT</v>
          </cell>
        </row>
        <row r="817">
          <cell r="AH817">
            <v>0</v>
          </cell>
          <cell r="AI817" t="str">
            <v>Nusidėvėjęs</v>
          </cell>
          <cell r="AJ817" t="str">
            <v>GVTNT</v>
          </cell>
        </row>
        <row r="818">
          <cell r="AH818">
            <v>0</v>
          </cell>
          <cell r="AI818" t="str">
            <v>Nusidėvėjęs</v>
          </cell>
          <cell r="AJ818" t="str">
            <v>GVTNT</v>
          </cell>
        </row>
        <row r="819">
          <cell r="AH819">
            <v>0</v>
          </cell>
          <cell r="AI819" t="str">
            <v>Nusidėvėjęs</v>
          </cell>
          <cell r="AJ819" t="str">
            <v>GVTNT</v>
          </cell>
        </row>
        <row r="820">
          <cell r="AH820">
            <v>0</v>
          </cell>
          <cell r="AI820" t="str">
            <v>Nusidėvėjęs</v>
          </cell>
          <cell r="AJ820" t="str">
            <v>GVTNT</v>
          </cell>
        </row>
        <row r="821">
          <cell r="AH821">
            <v>0</v>
          </cell>
          <cell r="AI821" t="str">
            <v>Nusidėvėjęs</v>
          </cell>
          <cell r="AJ821" t="str">
            <v>GVTNT</v>
          </cell>
        </row>
        <row r="822">
          <cell r="AH822">
            <v>0</v>
          </cell>
          <cell r="AI822" t="str">
            <v>Nusidėvėjęs</v>
          </cell>
          <cell r="AJ822" t="str">
            <v>GVTNT</v>
          </cell>
        </row>
        <row r="823">
          <cell r="AH823">
            <v>0</v>
          </cell>
          <cell r="AI823" t="str">
            <v>Nusidėvėjęs</v>
          </cell>
          <cell r="AJ823" t="str">
            <v>GVTNT</v>
          </cell>
        </row>
        <row r="824">
          <cell r="AH824">
            <v>0</v>
          </cell>
          <cell r="AI824" t="str">
            <v>Nusidėvėjęs</v>
          </cell>
          <cell r="AJ824" t="str">
            <v>GVTNT</v>
          </cell>
        </row>
        <row r="825">
          <cell r="AH825">
            <v>0</v>
          </cell>
          <cell r="AI825" t="str">
            <v>Nusidėvėjęs</v>
          </cell>
          <cell r="AJ825" t="str">
            <v>GVTNT</v>
          </cell>
        </row>
        <row r="826">
          <cell r="AH826">
            <v>0</v>
          </cell>
          <cell r="AI826" t="str">
            <v>Nusidėvėjęs</v>
          </cell>
          <cell r="AJ826" t="str">
            <v>GVTNT</v>
          </cell>
        </row>
        <row r="827">
          <cell r="AH827">
            <v>0</v>
          </cell>
          <cell r="AI827" t="str">
            <v>Nusidėvėjęs</v>
          </cell>
          <cell r="AJ827" t="str">
            <v>GVTNT</v>
          </cell>
        </row>
        <row r="828">
          <cell r="AH828">
            <v>0</v>
          </cell>
          <cell r="AI828" t="str">
            <v>Nusidėvėjęs</v>
          </cell>
          <cell r="AJ828" t="str">
            <v>GVTNT</v>
          </cell>
        </row>
        <row r="829">
          <cell r="AH829">
            <v>0</v>
          </cell>
          <cell r="AI829" t="str">
            <v>Nusidėvėjęs</v>
          </cell>
          <cell r="AJ829" t="str">
            <v>GVTNT</v>
          </cell>
        </row>
        <row r="830">
          <cell r="AH830">
            <v>0</v>
          </cell>
          <cell r="AI830" t="str">
            <v>Nusidėvėjęs</v>
          </cell>
          <cell r="AJ830" t="str">
            <v>GVTNT</v>
          </cell>
        </row>
        <row r="831">
          <cell r="AH831">
            <v>0</v>
          </cell>
          <cell r="AI831" t="str">
            <v>Nusidėvėjęs</v>
          </cell>
          <cell r="AJ831" t="str">
            <v>GVTNT</v>
          </cell>
        </row>
        <row r="832">
          <cell r="AH832">
            <v>0</v>
          </cell>
          <cell r="AI832" t="str">
            <v>Nusidėvėjęs</v>
          </cell>
          <cell r="AJ832" t="str">
            <v>GVTNT</v>
          </cell>
        </row>
        <row r="833">
          <cell r="AH833">
            <v>0</v>
          </cell>
          <cell r="AI833" t="str">
            <v>Nusidėvėjęs</v>
          </cell>
          <cell r="AJ833" t="str">
            <v>GVTNT</v>
          </cell>
        </row>
        <row r="834">
          <cell r="AH834">
            <v>0</v>
          </cell>
          <cell r="AI834" t="str">
            <v>Nusidėvėjęs</v>
          </cell>
          <cell r="AJ834" t="str">
            <v>GVTNT</v>
          </cell>
        </row>
        <row r="835">
          <cell r="AH835">
            <v>0</v>
          </cell>
          <cell r="AI835" t="str">
            <v>Nusidėvėjęs</v>
          </cell>
          <cell r="AJ835" t="str">
            <v>GVTNT</v>
          </cell>
        </row>
        <row r="836">
          <cell r="AH836">
            <v>0</v>
          </cell>
          <cell r="AI836" t="str">
            <v>Nusidėvėjęs</v>
          </cell>
          <cell r="AJ836" t="str">
            <v>GVTNT</v>
          </cell>
        </row>
        <row r="837">
          <cell r="AH837">
            <v>0</v>
          </cell>
          <cell r="AI837" t="str">
            <v>Nusidėvėjęs</v>
          </cell>
          <cell r="AJ837" t="str">
            <v>GVTNT</v>
          </cell>
        </row>
        <row r="838">
          <cell r="AH838">
            <v>0</v>
          </cell>
          <cell r="AI838" t="str">
            <v>Nusidėvėjęs</v>
          </cell>
          <cell r="AJ838" t="str">
            <v>GVTNT</v>
          </cell>
        </row>
        <row r="839">
          <cell r="AH839">
            <v>0</v>
          </cell>
          <cell r="AI839" t="str">
            <v>Nusidėvėjęs</v>
          </cell>
          <cell r="AJ839" t="str">
            <v>GVTNT</v>
          </cell>
        </row>
        <row r="840">
          <cell r="AH840">
            <v>0</v>
          </cell>
          <cell r="AI840" t="str">
            <v>Nusidėvėjęs</v>
          </cell>
          <cell r="AJ840" t="str">
            <v>GVTNT</v>
          </cell>
        </row>
        <row r="841">
          <cell r="AH841">
            <v>0</v>
          </cell>
          <cell r="AI841" t="str">
            <v>Nusidėvėjęs</v>
          </cell>
          <cell r="AJ841" t="str">
            <v>GVTNT</v>
          </cell>
        </row>
        <row r="842">
          <cell r="AH842">
            <v>0</v>
          </cell>
          <cell r="AI842" t="str">
            <v>Nusidėvėjęs</v>
          </cell>
          <cell r="AJ842" t="str">
            <v>GVTNT</v>
          </cell>
        </row>
        <row r="843">
          <cell r="AH843">
            <v>0</v>
          </cell>
          <cell r="AI843" t="str">
            <v>Nusidėvėjęs</v>
          </cell>
          <cell r="AJ843" t="str">
            <v>GVTNT</v>
          </cell>
        </row>
        <row r="844">
          <cell r="AH844">
            <v>0</v>
          </cell>
          <cell r="AI844" t="str">
            <v>Nusidėvėjęs</v>
          </cell>
          <cell r="AJ844" t="str">
            <v>GVTNT</v>
          </cell>
        </row>
        <row r="845">
          <cell r="AH845">
            <v>0</v>
          </cell>
          <cell r="AI845" t="str">
            <v>Nusidėvėjęs</v>
          </cell>
          <cell r="AJ845" t="str">
            <v>GVTNT</v>
          </cell>
        </row>
        <row r="846">
          <cell r="AH846">
            <v>0</v>
          </cell>
          <cell r="AI846" t="str">
            <v>Nusidėvėjęs</v>
          </cell>
          <cell r="AJ846" t="str">
            <v>GVTNT</v>
          </cell>
        </row>
        <row r="847">
          <cell r="AH847">
            <v>0</v>
          </cell>
          <cell r="AI847" t="str">
            <v>Nusidėvėjęs</v>
          </cell>
          <cell r="AJ847" t="str">
            <v>GVTNT</v>
          </cell>
        </row>
        <row r="848">
          <cell r="AH848">
            <v>0</v>
          </cell>
          <cell r="AI848" t="str">
            <v>Nusidėvėjęs</v>
          </cell>
          <cell r="AJ848" t="str">
            <v>GVTNT</v>
          </cell>
        </row>
        <row r="849">
          <cell r="AH849">
            <v>0</v>
          </cell>
          <cell r="AI849" t="str">
            <v>Nusidėvėjęs</v>
          </cell>
          <cell r="AJ849" t="str">
            <v>GVTNT</v>
          </cell>
        </row>
        <row r="850">
          <cell r="AH850">
            <v>0</v>
          </cell>
          <cell r="AI850" t="str">
            <v>Nusidėvėjęs</v>
          </cell>
          <cell r="AJ850" t="str">
            <v>GVTNT</v>
          </cell>
        </row>
        <row r="851">
          <cell r="AH851">
            <v>0</v>
          </cell>
          <cell r="AI851" t="str">
            <v>Nusidėvėjęs</v>
          </cell>
          <cell r="AJ851" t="str">
            <v>GVTNT</v>
          </cell>
        </row>
        <row r="852">
          <cell r="AH852">
            <v>0</v>
          </cell>
          <cell r="AI852" t="str">
            <v>Nusidėvėjęs</v>
          </cell>
          <cell r="AJ852" t="str">
            <v>GVTNT</v>
          </cell>
        </row>
        <row r="853">
          <cell r="AH853">
            <v>0</v>
          </cell>
          <cell r="AI853" t="str">
            <v>Nusidėvėjęs</v>
          </cell>
          <cell r="AJ853" t="str">
            <v>GVTNT</v>
          </cell>
        </row>
        <row r="854">
          <cell r="AH854">
            <v>0</v>
          </cell>
          <cell r="AI854" t="str">
            <v>Nusidėvėjęs</v>
          </cell>
          <cell r="AJ854" t="str">
            <v>GVTNT</v>
          </cell>
        </row>
        <row r="855">
          <cell r="AH855">
            <v>0</v>
          </cell>
          <cell r="AI855" t="str">
            <v>Nusidėvėjęs</v>
          </cell>
          <cell r="AJ855" t="str">
            <v>GVTNT</v>
          </cell>
        </row>
        <row r="856">
          <cell r="AH856">
            <v>0</v>
          </cell>
          <cell r="AI856" t="str">
            <v>Nusidėvėjęs</v>
          </cell>
          <cell r="AJ856" t="str">
            <v>GVTNT</v>
          </cell>
        </row>
        <row r="857">
          <cell r="AH857">
            <v>0</v>
          </cell>
          <cell r="AI857" t="str">
            <v>Nusidėvėjęs</v>
          </cell>
          <cell r="AJ857" t="str">
            <v>GVTNT</v>
          </cell>
        </row>
        <row r="858">
          <cell r="AH858">
            <v>0</v>
          </cell>
          <cell r="AI858" t="str">
            <v>Nusidėvėjęs</v>
          </cell>
          <cell r="AJ858" t="str">
            <v>GVTNT</v>
          </cell>
        </row>
        <row r="859">
          <cell r="AH859">
            <v>0</v>
          </cell>
          <cell r="AI859" t="str">
            <v>Nusidėvėjęs</v>
          </cell>
          <cell r="AJ859" t="str">
            <v>GVTNT</v>
          </cell>
        </row>
        <row r="860">
          <cell r="AH860">
            <v>0</v>
          </cell>
          <cell r="AI860" t="str">
            <v>Nusidėvėjęs</v>
          </cell>
          <cell r="AJ860" t="str">
            <v>GVTNT</v>
          </cell>
        </row>
        <row r="861">
          <cell r="AH861">
            <v>0</v>
          </cell>
          <cell r="AI861" t="str">
            <v>Nusidėvėjęs</v>
          </cell>
          <cell r="AJ861" t="str">
            <v>GVTNT</v>
          </cell>
        </row>
        <row r="862">
          <cell r="AH862">
            <v>0</v>
          </cell>
          <cell r="AI862" t="str">
            <v>Nusidėvėjęs</v>
          </cell>
          <cell r="AJ862" t="str">
            <v>GVTNT</v>
          </cell>
        </row>
        <row r="863">
          <cell r="AH863">
            <v>0</v>
          </cell>
          <cell r="AI863" t="str">
            <v>Nusidėvėjęs</v>
          </cell>
          <cell r="AJ863" t="str">
            <v>GVTNT</v>
          </cell>
        </row>
        <row r="864">
          <cell r="AH864">
            <v>0</v>
          </cell>
          <cell r="AI864" t="str">
            <v>Nusidėvėjęs</v>
          </cell>
          <cell r="AJ864" t="str">
            <v>GVTNT</v>
          </cell>
        </row>
        <row r="865">
          <cell r="AH865">
            <v>0</v>
          </cell>
          <cell r="AI865" t="str">
            <v>Nusidėvėjęs</v>
          </cell>
          <cell r="AJ865" t="str">
            <v>GVTNT</v>
          </cell>
        </row>
        <row r="866">
          <cell r="AH866">
            <v>0</v>
          </cell>
          <cell r="AI866" t="str">
            <v>Nusidėvėjęs</v>
          </cell>
          <cell r="AJ866" t="str">
            <v>GVTNT</v>
          </cell>
        </row>
        <row r="867">
          <cell r="AH867">
            <v>0</v>
          </cell>
          <cell r="AI867" t="str">
            <v>Nusidėvėjęs</v>
          </cell>
          <cell r="AJ867" t="str">
            <v>GVTNT</v>
          </cell>
        </row>
        <row r="868">
          <cell r="AH868">
            <v>0</v>
          </cell>
          <cell r="AI868" t="str">
            <v>Nusidėvėjęs</v>
          </cell>
          <cell r="AJ868" t="str">
            <v>GVTNT</v>
          </cell>
        </row>
        <row r="869">
          <cell r="AH869">
            <v>0</v>
          </cell>
          <cell r="AI869" t="str">
            <v>Nusidėvėjęs</v>
          </cell>
          <cell r="AJ869" t="str">
            <v>GVTNT</v>
          </cell>
        </row>
        <row r="870">
          <cell r="AH870">
            <v>0</v>
          </cell>
          <cell r="AI870" t="str">
            <v>Nusidėvėjęs</v>
          </cell>
          <cell r="AJ870" t="str">
            <v>GVTNT</v>
          </cell>
        </row>
        <row r="871">
          <cell r="AH871">
            <v>0</v>
          </cell>
          <cell r="AI871" t="str">
            <v>Nusidėvėjęs</v>
          </cell>
          <cell r="AJ871" t="str">
            <v>GVTNT</v>
          </cell>
        </row>
        <row r="872">
          <cell r="AH872">
            <v>0</v>
          </cell>
          <cell r="AI872" t="str">
            <v>Nusidėvėjęs</v>
          </cell>
          <cell r="AJ872" t="str">
            <v>GVTNT</v>
          </cell>
        </row>
        <row r="873">
          <cell r="AH873">
            <v>0</v>
          </cell>
          <cell r="AI873" t="str">
            <v>Nusidėvėjęs</v>
          </cell>
          <cell r="AJ873" t="str">
            <v>GVTNT</v>
          </cell>
        </row>
        <row r="874">
          <cell r="AH874">
            <v>0</v>
          </cell>
          <cell r="AI874" t="str">
            <v>Nusidėvėjęs</v>
          </cell>
          <cell r="AJ874" t="str">
            <v>GVTNT</v>
          </cell>
        </row>
        <row r="875">
          <cell r="AH875">
            <v>0</v>
          </cell>
          <cell r="AI875" t="str">
            <v>Nusidėvėjęs</v>
          </cell>
          <cell r="AJ875" t="str">
            <v>GVTNT</v>
          </cell>
        </row>
        <row r="876">
          <cell r="AH876">
            <v>0</v>
          </cell>
          <cell r="AI876" t="str">
            <v>Nusidėvėjęs</v>
          </cell>
          <cell r="AJ876" t="str">
            <v>GVTNT</v>
          </cell>
        </row>
        <row r="877">
          <cell r="AH877">
            <v>0</v>
          </cell>
          <cell r="AI877" t="str">
            <v>Nusidėvėjęs</v>
          </cell>
          <cell r="AJ877" t="str">
            <v>GVTNT</v>
          </cell>
        </row>
        <row r="878">
          <cell r="AH878">
            <v>0</v>
          </cell>
          <cell r="AI878" t="str">
            <v>Nusidėvėjęs</v>
          </cell>
          <cell r="AJ878" t="str">
            <v>GVTNT</v>
          </cell>
        </row>
        <row r="879">
          <cell r="AH879">
            <v>0</v>
          </cell>
          <cell r="AI879" t="str">
            <v>Nusidėvėjęs</v>
          </cell>
          <cell r="AJ879" t="str">
            <v>GVTNT</v>
          </cell>
        </row>
        <row r="880">
          <cell r="AH880">
            <v>0</v>
          </cell>
          <cell r="AI880" t="str">
            <v>Nusidėvėjęs</v>
          </cell>
          <cell r="AJ880" t="str">
            <v>GVTNT</v>
          </cell>
        </row>
        <row r="881">
          <cell r="AH881">
            <v>0</v>
          </cell>
          <cell r="AI881" t="str">
            <v>Nusidėvėjęs</v>
          </cell>
          <cell r="AJ881" t="str">
            <v>GVTNT</v>
          </cell>
        </row>
        <row r="882">
          <cell r="AH882">
            <v>0</v>
          </cell>
          <cell r="AI882" t="str">
            <v>Nusidėvėjęs</v>
          </cell>
          <cell r="AJ882" t="str">
            <v>GVTNT</v>
          </cell>
        </row>
        <row r="883">
          <cell r="AH883">
            <v>0</v>
          </cell>
          <cell r="AI883" t="str">
            <v>Nusidėvėjęs</v>
          </cell>
          <cell r="AJ883" t="str">
            <v>GVTNT</v>
          </cell>
        </row>
        <row r="884">
          <cell r="AH884">
            <v>0</v>
          </cell>
          <cell r="AI884" t="str">
            <v>Nusidėvėjęs</v>
          </cell>
          <cell r="AJ884" t="str">
            <v>GVTNT</v>
          </cell>
        </row>
        <row r="885">
          <cell r="AH885">
            <v>0</v>
          </cell>
          <cell r="AI885" t="str">
            <v>Nusidėvėjęs</v>
          </cell>
          <cell r="AJ885" t="str">
            <v>GVTNT</v>
          </cell>
        </row>
        <row r="886">
          <cell r="AH886">
            <v>0</v>
          </cell>
          <cell r="AI886" t="str">
            <v>Nusidėvėjęs</v>
          </cell>
          <cell r="AJ886" t="str">
            <v>GVTNT</v>
          </cell>
        </row>
        <row r="887">
          <cell r="AH887">
            <v>0</v>
          </cell>
          <cell r="AI887" t="str">
            <v>Nusidėvėjęs</v>
          </cell>
          <cell r="AJ887" t="str">
            <v>GVTNT</v>
          </cell>
        </row>
        <row r="888">
          <cell r="AH888">
            <v>0</v>
          </cell>
          <cell r="AI888" t="str">
            <v>Nusidėvėjęs</v>
          </cell>
          <cell r="AJ888" t="str">
            <v>GVTNT</v>
          </cell>
        </row>
        <row r="889">
          <cell r="AH889">
            <v>0</v>
          </cell>
          <cell r="AI889" t="str">
            <v>Nusidėvėjęs</v>
          </cell>
          <cell r="AJ889" t="str">
            <v>GVTNT</v>
          </cell>
        </row>
        <row r="890">
          <cell r="AH890">
            <v>0</v>
          </cell>
          <cell r="AI890" t="str">
            <v>Nusidėvėjęs</v>
          </cell>
          <cell r="AJ890" t="str">
            <v>GVTNT</v>
          </cell>
        </row>
        <row r="891">
          <cell r="AH891">
            <v>0</v>
          </cell>
          <cell r="AI891" t="str">
            <v>Nusidėvėjęs</v>
          </cell>
          <cell r="AJ891" t="str">
            <v>GVTNT</v>
          </cell>
        </row>
        <row r="892">
          <cell r="AH892">
            <v>0</v>
          </cell>
          <cell r="AI892" t="str">
            <v>Nusidėvėjęs</v>
          </cell>
          <cell r="AJ892" t="str">
            <v>GVTNT</v>
          </cell>
        </row>
        <row r="893">
          <cell r="AH893">
            <v>0</v>
          </cell>
          <cell r="AI893" t="str">
            <v>Nusidėvėjęs</v>
          </cell>
          <cell r="AJ893" t="str">
            <v>GVTNT</v>
          </cell>
        </row>
        <row r="894">
          <cell r="AH894">
            <v>0</v>
          </cell>
          <cell r="AI894" t="str">
            <v>Nusidėvėjęs</v>
          </cell>
          <cell r="AJ894" t="str">
            <v>GVTNT</v>
          </cell>
        </row>
        <row r="895">
          <cell r="AH895">
            <v>0</v>
          </cell>
          <cell r="AI895" t="str">
            <v>Nusidėvėjęs</v>
          </cell>
          <cell r="AJ895" t="str">
            <v>GVTNT</v>
          </cell>
        </row>
        <row r="896">
          <cell r="AH896">
            <v>0</v>
          </cell>
          <cell r="AI896" t="str">
            <v>Nusidėvėjęs</v>
          </cell>
          <cell r="AJ896" t="str">
            <v>GVTNT</v>
          </cell>
        </row>
        <row r="897">
          <cell r="AH897">
            <v>0</v>
          </cell>
          <cell r="AI897" t="str">
            <v>Nusidėvėjęs</v>
          </cell>
          <cell r="AJ897" t="str">
            <v>GVTNT</v>
          </cell>
        </row>
        <row r="898">
          <cell r="AH898">
            <v>0</v>
          </cell>
          <cell r="AI898" t="str">
            <v>Nusidėvėjęs</v>
          </cell>
          <cell r="AJ898" t="str">
            <v>GVTNT</v>
          </cell>
        </row>
        <row r="899">
          <cell r="AH899">
            <v>0</v>
          </cell>
          <cell r="AI899" t="str">
            <v>Nusidėvėjęs</v>
          </cell>
          <cell r="AJ899" t="str">
            <v>GVTNT</v>
          </cell>
        </row>
        <row r="900">
          <cell r="AH900">
            <v>0</v>
          </cell>
          <cell r="AI900" t="str">
            <v>Nusidėvėjęs</v>
          </cell>
          <cell r="AJ900" t="str">
            <v>GVTNT</v>
          </cell>
        </row>
        <row r="901">
          <cell r="AH901">
            <v>0</v>
          </cell>
          <cell r="AI901" t="str">
            <v>Nusidėvėjęs</v>
          </cell>
          <cell r="AJ901" t="str">
            <v>GVTNT</v>
          </cell>
        </row>
        <row r="902">
          <cell r="AH902">
            <v>0</v>
          </cell>
          <cell r="AI902" t="str">
            <v>Nusidėvėjęs</v>
          </cell>
          <cell r="AJ902" t="str">
            <v>GVTNT</v>
          </cell>
        </row>
        <row r="903">
          <cell r="AH903">
            <v>0</v>
          </cell>
          <cell r="AI903" t="str">
            <v>Nusidėvėjęs</v>
          </cell>
          <cell r="AJ903" t="str">
            <v>GVTNT</v>
          </cell>
        </row>
        <row r="904">
          <cell r="AH904">
            <v>0</v>
          </cell>
          <cell r="AI904" t="str">
            <v>Nusidėvėjęs</v>
          </cell>
          <cell r="AJ904" t="str">
            <v>GVTNT</v>
          </cell>
        </row>
        <row r="905">
          <cell r="AH905">
            <v>0</v>
          </cell>
          <cell r="AI905" t="str">
            <v>Nusidėvėjęs</v>
          </cell>
          <cell r="AJ905" t="str">
            <v>GVTNT</v>
          </cell>
        </row>
        <row r="906">
          <cell r="AH906">
            <v>0</v>
          </cell>
          <cell r="AI906" t="str">
            <v>Nusidėvėjęs</v>
          </cell>
          <cell r="AJ906" t="str">
            <v>GVTNT</v>
          </cell>
        </row>
        <row r="907">
          <cell r="AH907">
            <v>0</v>
          </cell>
          <cell r="AI907" t="str">
            <v>Nusidėvėjęs</v>
          </cell>
          <cell r="AJ907" t="str">
            <v>GVTNT</v>
          </cell>
        </row>
        <row r="908">
          <cell r="AH908">
            <v>0</v>
          </cell>
          <cell r="AI908" t="str">
            <v>Nusidėvėjęs</v>
          </cell>
          <cell r="AJ908" t="str">
            <v>GVTNT</v>
          </cell>
        </row>
        <row r="909">
          <cell r="AH909">
            <v>0</v>
          </cell>
          <cell r="AI909" t="str">
            <v>Nusidėvėjęs</v>
          </cell>
          <cell r="AJ909" t="str">
            <v>GVTNT</v>
          </cell>
        </row>
        <row r="910">
          <cell r="AH910">
            <v>0</v>
          </cell>
          <cell r="AI910" t="str">
            <v>Nusidėvėjęs</v>
          </cell>
          <cell r="AJ910" t="str">
            <v>GVTNT</v>
          </cell>
        </row>
        <row r="911">
          <cell r="AH911">
            <v>0</v>
          </cell>
          <cell r="AI911" t="str">
            <v>Nusidėvėjęs</v>
          </cell>
          <cell r="AJ911" t="str">
            <v>GVTNT</v>
          </cell>
        </row>
        <row r="912">
          <cell r="AH912">
            <v>0</v>
          </cell>
          <cell r="AI912" t="str">
            <v>Nusidėvėjęs</v>
          </cell>
          <cell r="AJ912" t="str">
            <v>GVTNT</v>
          </cell>
        </row>
        <row r="913">
          <cell r="AH913">
            <v>0</v>
          </cell>
          <cell r="AI913" t="str">
            <v>Nusidėvėjęs</v>
          </cell>
          <cell r="AJ913" t="str">
            <v>GVTNT</v>
          </cell>
        </row>
        <row r="914">
          <cell r="AH914">
            <v>0</v>
          </cell>
          <cell r="AI914" t="str">
            <v>Nusidėvėjęs</v>
          </cell>
          <cell r="AJ914" t="str">
            <v>GVTNT</v>
          </cell>
        </row>
        <row r="915">
          <cell r="AH915">
            <v>0</v>
          </cell>
          <cell r="AI915" t="str">
            <v>Nusidėvėjęs</v>
          </cell>
          <cell r="AJ915" t="str">
            <v>GVTNT</v>
          </cell>
        </row>
        <row r="916">
          <cell r="AH916">
            <v>0</v>
          </cell>
          <cell r="AI916" t="str">
            <v>Nusidėvėjęs</v>
          </cell>
          <cell r="AJ916" t="str">
            <v>GVTNT</v>
          </cell>
        </row>
        <row r="917">
          <cell r="AH917">
            <v>0</v>
          </cell>
          <cell r="AI917" t="str">
            <v>Nusidėvėjęs</v>
          </cell>
          <cell r="AJ917" t="str">
            <v>GVTNT</v>
          </cell>
        </row>
        <row r="918">
          <cell r="AH918">
            <v>0</v>
          </cell>
          <cell r="AI918" t="str">
            <v>Nusidėvėjęs</v>
          </cell>
          <cell r="AJ918" t="str">
            <v>GVTNT</v>
          </cell>
        </row>
        <row r="919">
          <cell r="AH919">
            <v>0</v>
          </cell>
          <cell r="AI919" t="str">
            <v>Nusidėvėjęs</v>
          </cell>
          <cell r="AJ919" t="str">
            <v>GVTNT</v>
          </cell>
        </row>
        <row r="920">
          <cell r="AH920">
            <v>0</v>
          </cell>
          <cell r="AI920" t="str">
            <v>Nusidėvėjęs</v>
          </cell>
          <cell r="AJ920" t="str">
            <v>GVTNT</v>
          </cell>
        </row>
        <row r="921">
          <cell r="AH921">
            <v>0</v>
          </cell>
          <cell r="AI921" t="str">
            <v>Nusidėvėjęs</v>
          </cell>
          <cell r="AJ921" t="str">
            <v>GVTNT</v>
          </cell>
        </row>
        <row r="922">
          <cell r="AH922">
            <v>0</v>
          </cell>
          <cell r="AI922" t="str">
            <v>Nusidėvėjęs</v>
          </cell>
          <cell r="AJ922" t="str">
            <v>GVTNT</v>
          </cell>
        </row>
        <row r="923">
          <cell r="AH923">
            <v>0</v>
          </cell>
          <cell r="AI923" t="str">
            <v>Nusidėvėjęs</v>
          </cell>
          <cell r="AJ923" t="str">
            <v>GVTNT</v>
          </cell>
        </row>
        <row r="924">
          <cell r="AH924">
            <v>0</v>
          </cell>
          <cell r="AI924" t="str">
            <v>Nusidėvėjęs</v>
          </cell>
          <cell r="AJ924" t="str">
            <v>GVTNT</v>
          </cell>
        </row>
        <row r="925">
          <cell r="AH925">
            <v>0</v>
          </cell>
          <cell r="AI925" t="str">
            <v>Nusidėvėjęs</v>
          </cell>
          <cell r="AJ925" t="str">
            <v>GVTNT</v>
          </cell>
        </row>
        <row r="926">
          <cell r="AH926">
            <v>0</v>
          </cell>
          <cell r="AI926" t="str">
            <v>Nusidėvėjęs</v>
          </cell>
          <cell r="AJ926" t="str">
            <v>GVTNT</v>
          </cell>
        </row>
        <row r="927">
          <cell r="AH927">
            <v>0</v>
          </cell>
          <cell r="AI927" t="str">
            <v>Nusidėvėjęs</v>
          </cell>
          <cell r="AJ927" t="str">
            <v>GVTNT</v>
          </cell>
        </row>
        <row r="928">
          <cell r="AH928">
            <v>0</v>
          </cell>
          <cell r="AI928" t="str">
            <v>Nusidėvėjęs</v>
          </cell>
          <cell r="AJ928" t="str">
            <v>GVTNT</v>
          </cell>
        </row>
        <row r="929">
          <cell r="AH929">
            <v>0</v>
          </cell>
          <cell r="AI929" t="str">
            <v>Nusidėvėjęs</v>
          </cell>
          <cell r="AJ929" t="str">
            <v>GVTNT</v>
          </cell>
        </row>
        <row r="930">
          <cell r="AH930">
            <v>0</v>
          </cell>
          <cell r="AI930" t="str">
            <v>Nusidėvėjęs</v>
          </cell>
          <cell r="AJ930" t="str">
            <v>GVTNT</v>
          </cell>
        </row>
        <row r="931">
          <cell r="AH931">
            <v>0</v>
          </cell>
          <cell r="AI931" t="str">
            <v>Nusidėvėjęs</v>
          </cell>
          <cell r="AJ931" t="str">
            <v>GVTNT</v>
          </cell>
        </row>
        <row r="932">
          <cell r="AH932">
            <v>0</v>
          </cell>
          <cell r="AI932" t="str">
            <v>Nusidėvėjęs</v>
          </cell>
          <cell r="AJ932" t="str">
            <v>GVTNT</v>
          </cell>
        </row>
        <row r="933">
          <cell r="AH933">
            <v>0</v>
          </cell>
          <cell r="AI933" t="str">
            <v>Nusidėvėjęs</v>
          </cell>
          <cell r="AJ933" t="str">
            <v>GVTNT</v>
          </cell>
        </row>
        <row r="934">
          <cell r="AH934">
            <v>0</v>
          </cell>
          <cell r="AI934" t="str">
            <v>Nusidėvėjęs</v>
          </cell>
          <cell r="AJ934" t="str">
            <v>GVTNT</v>
          </cell>
        </row>
        <row r="935">
          <cell r="AH935">
            <v>0</v>
          </cell>
          <cell r="AI935" t="str">
            <v>Nusidėvėjęs</v>
          </cell>
          <cell r="AJ935" t="str">
            <v>GVTNT</v>
          </cell>
        </row>
        <row r="936">
          <cell r="AH936">
            <v>0</v>
          </cell>
          <cell r="AI936" t="str">
            <v>Nusidėvėjęs</v>
          </cell>
          <cell r="AJ936" t="str">
            <v>GVTNT</v>
          </cell>
        </row>
        <row r="937">
          <cell r="AH937">
            <v>0</v>
          </cell>
          <cell r="AI937" t="str">
            <v>Nusidėvėjęs</v>
          </cell>
          <cell r="AJ937" t="str">
            <v>GVTNT</v>
          </cell>
        </row>
        <row r="938">
          <cell r="AH938">
            <v>0</v>
          </cell>
          <cell r="AI938" t="str">
            <v>Nusidėvėjęs</v>
          </cell>
          <cell r="AJ938" t="str">
            <v>GVTNT</v>
          </cell>
        </row>
        <row r="939">
          <cell r="AH939">
            <v>0</v>
          </cell>
          <cell r="AI939" t="str">
            <v>Nusidėvėjęs</v>
          </cell>
          <cell r="AJ939" t="str">
            <v>GVTNT</v>
          </cell>
        </row>
        <row r="940">
          <cell r="AH940">
            <v>0</v>
          </cell>
          <cell r="AI940" t="str">
            <v>Nusidėvėjęs</v>
          </cell>
          <cell r="AJ940" t="str">
            <v>GVTNT</v>
          </cell>
        </row>
        <row r="941">
          <cell r="AH941">
            <v>0</v>
          </cell>
          <cell r="AI941" t="str">
            <v>Nusidėvėjęs</v>
          </cell>
          <cell r="AJ941" t="str">
            <v>GVTNT</v>
          </cell>
        </row>
        <row r="942">
          <cell r="AH942">
            <v>0</v>
          </cell>
          <cell r="AI942" t="str">
            <v>Nusidėvėjęs</v>
          </cell>
          <cell r="AJ942" t="str">
            <v>GVTNT</v>
          </cell>
        </row>
        <row r="943">
          <cell r="AH943">
            <v>0</v>
          </cell>
          <cell r="AI943" t="str">
            <v>Nusidėvėjęs</v>
          </cell>
          <cell r="AJ943" t="str">
            <v>GVTNT</v>
          </cell>
        </row>
        <row r="944">
          <cell r="AH944">
            <v>0</v>
          </cell>
          <cell r="AI944" t="str">
            <v>Nusidėvėjęs</v>
          </cell>
          <cell r="AJ944" t="str">
            <v>GVTNT</v>
          </cell>
        </row>
        <row r="945">
          <cell r="AH945">
            <v>0</v>
          </cell>
          <cell r="AI945" t="str">
            <v>Nusidėvėjęs</v>
          </cell>
          <cell r="AJ945" t="str">
            <v>GVTNT</v>
          </cell>
        </row>
        <row r="946">
          <cell r="AH946">
            <v>0</v>
          </cell>
          <cell r="AI946" t="str">
            <v>Nusidėvėjęs</v>
          </cell>
          <cell r="AJ946" t="str">
            <v>GVTNT</v>
          </cell>
        </row>
        <row r="947">
          <cell r="AH947">
            <v>0</v>
          </cell>
          <cell r="AI947" t="str">
            <v>Nusidėvėjęs</v>
          </cell>
          <cell r="AJ947" t="str">
            <v>GVTNT</v>
          </cell>
        </row>
        <row r="948">
          <cell r="AH948">
            <v>0</v>
          </cell>
          <cell r="AI948" t="str">
            <v>Nusidėvėjęs</v>
          </cell>
          <cell r="AJ948" t="str">
            <v>GVTNT</v>
          </cell>
        </row>
        <row r="949">
          <cell r="AH949">
            <v>0</v>
          </cell>
          <cell r="AI949" t="str">
            <v>Nusidėvėjęs</v>
          </cell>
          <cell r="AJ949" t="str">
            <v>GVTNT</v>
          </cell>
        </row>
        <row r="950">
          <cell r="AH950">
            <v>0</v>
          </cell>
          <cell r="AI950" t="str">
            <v>Nusidėvėjęs</v>
          </cell>
          <cell r="AJ950" t="str">
            <v>GVTNT</v>
          </cell>
        </row>
        <row r="951">
          <cell r="AH951">
            <v>0</v>
          </cell>
          <cell r="AI951" t="str">
            <v>Nusidėvėjęs</v>
          </cell>
          <cell r="AJ951" t="str">
            <v>GVTNT</v>
          </cell>
        </row>
        <row r="952">
          <cell r="AH952">
            <v>0</v>
          </cell>
          <cell r="AI952" t="str">
            <v>Nusidėvėjęs</v>
          </cell>
          <cell r="AJ952" t="str">
            <v>GVTNT</v>
          </cell>
        </row>
        <row r="953">
          <cell r="AH953">
            <v>0</v>
          </cell>
          <cell r="AI953" t="str">
            <v>Nusidėvėjęs</v>
          </cell>
          <cell r="AJ953" t="str">
            <v>GVTNT</v>
          </cell>
        </row>
        <row r="954">
          <cell r="AH954">
            <v>0</v>
          </cell>
          <cell r="AI954" t="str">
            <v>Nusidėvėjęs</v>
          </cell>
          <cell r="AJ954" t="str">
            <v>GVTNT</v>
          </cell>
        </row>
        <row r="955">
          <cell r="AH955">
            <v>0</v>
          </cell>
          <cell r="AI955" t="str">
            <v>Nusidėvėjęs</v>
          </cell>
          <cell r="AJ955" t="str">
            <v>GVTNT</v>
          </cell>
        </row>
        <row r="956">
          <cell r="AH956">
            <v>0</v>
          </cell>
          <cell r="AI956" t="str">
            <v>Nusidėvėjęs</v>
          </cell>
          <cell r="AJ956" t="str">
            <v>GVTNT</v>
          </cell>
        </row>
        <row r="957">
          <cell r="AH957">
            <v>0</v>
          </cell>
          <cell r="AI957" t="str">
            <v>Nusidėvėjęs</v>
          </cell>
          <cell r="AJ957" t="str">
            <v>GVTNT</v>
          </cell>
        </row>
        <row r="958">
          <cell r="AH958">
            <v>0</v>
          </cell>
          <cell r="AI958" t="str">
            <v>Nusidėvėjęs</v>
          </cell>
          <cell r="AJ958" t="str">
            <v>GVTNT</v>
          </cell>
        </row>
        <row r="959">
          <cell r="AH959">
            <v>0</v>
          </cell>
          <cell r="AI959" t="str">
            <v>Nusidėvėjęs</v>
          </cell>
          <cell r="AJ959" t="str">
            <v>GVTNT</v>
          </cell>
        </row>
        <row r="960">
          <cell r="AH960">
            <v>0</v>
          </cell>
          <cell r="AI960" t="str">
            <v>Nusidėvėjęs</v>
          </cell>
          <cell r="AJ960" t="str">
            <v>GVTNT</v>
          </cell>
        </row>
        <row r="961">
          <cell r="AH961">
            <v>0</v>
          </cell>
          <cell r="AI961" t="str">
            <v>Nusidėvėjęs</v>
          </cell>
          <cell r="AJ961" t="str">
            <v>GVTNT</v>
          </cell>
        </row>
        <row r="962">
          <cell r="AH962">
            <v>0</v>
          </cell>
          <cell r="AI962" t="str">
            <v>Nusidėvėjęs</v>
          </cell>
          <cell r="AJ962" t="str">
            <v>GVTNT</v>
          </cell>
        </row>
        <row r="963">
          <cell r="AH963">
            <v>0</v>
          </cell>
          <cell r="AI963" t="str">
            <v>Nusidėvėjęs</v>
          </cell>
          <cell r="AJ963" t="str">
            <v>GVTNT</v>
          </cell>
        </row>
        <row r="964">
          <cell r="AH964">
            <v>0</v>
          </cell>
          <cell r="AI964" t="str">
            <v>Nusidėvėjęs</v>
          </cell>
          <cell r="AJ964" t="str">
            <v>GVTNT</v>
          </cell>
        </row>
        <row r="965">
          <cell r="AH965">
            <v>0</v>
          </cell>
          <cell r="AI965" t="str">
            <v>Nusidėvėjęs</v>
          </cell>
          <cell r="AJ965" t="str">
            <v>GVTNT</v>
          </cell>
        </row>
        <row r="966">
          <cell r="AH966">
            <v>0</v>
          </cell>
          <cell r="AI966" t="str">
            <v>Nusidėvėjęs</v>
          </cell>
          <cell r="AJ966" t="str">
            <v>GVTNT</v>
          </cell>
        </row>
        <row r="967">
          <cell r="AH967">
            <v>0</v>
          </cell>
          <cell r="AI967" t="str">
            <v>Nusidėvėjęs</v>
          </cell>
          <cell r="AJ967" t="str">
            <v>GVTNT</v>
          </cell>
        </row>
        <row r="968">
          <cell r="AH968">
            <v>0</v>
          </cell>
          <cell r="AI968" t="str">
            <v>Nusidėvėjęs</v>
          </cell>
          <cell r="AJ968" t="str">
            <v>GVTNT</v>
          </cell>
        </row>
        <row r="969">
          <cell r="AH969">
            <v>0</v>
          </cell>
          <cell r="AI969" t="str">
            <v>Nusidėvėjęs</v>
          </cell>
          <cell r="AJ969" t="str">
            <v>GVTNT</v>
          </cell>
        </row>
        <row r="970">
          <cell r="AH970">
            <v>0</v>
          </cell>
          <cell r="AI970" t="str">
            <v>Nusidėvėjęs</v>
          </cell>
          <cell r="AJ970" t="str">
            <v>GVTNT</v>
          </cell>
        </row>
        <row r="971">
          <cell r="AH971">
            <v>0</v>
          </cell>
          <cell r="AI971" t="str">
            <v>Nusidėvėjęs</v>
          </cell>
          <cell r="AJ971" t="str">
            <v>GVTNT</v>
          </cell>
        </row>
        <row r="972">
          <cell r="AH972">
            <v>0</v>
          </cell>
          <cell r="AI972" t="str">
            <v>Nusidėvėjęs</v>
          </cell>
          <cell r="AJ972" t="str">
            <v>GVTNT</v>
          </cell>
        </row>
        <row r="973">
          <cell r="AH973">
            <v>0</v>
          </cell>
          <cell r="AI973" t="str">
            <v>Nusidėvėjęs</v>
          </cell>
          <cell r="AJ973" t="str">
            <v>GVTNT</v>
          </cell>
        </row>
        <row r="974">
          <cell r="AH974">
            <v>0</v>
          </cell>
          <cell r="AI974" t="str">
            <v>Nusidėvėjęs</v>
          </cell>
          <cell r="AJ974" t="str">
            <v>GVTNT</v>
          </cell>
        </row>
        <row r="975">
          <cell r="AH975">
            <v>0</v>
          </cell>
          <cell r="AI975" t="str">
            <v>Nusidėvėjęs</v>
          </cell>
          <cell r="AJ975" t="str">
            <v>GVTNT</v>
          </cell>
        </row>
        <row r="976">
          <cell r="AH976">
            <v>0</v>
          </cell>
          <cell r="AI976" t="str">
            <v>Nusidėvėjęs</v>
          </cell>
          <cell r="AJ976" t="str">
            <v>GVTNT</v>
          </cell>
        </row>
        <row r="977">
          <cell r="AH977">
            <v>0</v>
          </cell>
          <cell r="AI977" t="str">
            <v>Nusidėvėjęs</v>
          </cell>
          <cell r="AJ977" t="str">
            <v>GVTNT</v>
          </cell>
        </row>
        <row r="978">
          <cell r="AH978">
            <v>0</v>
          </cell>
          <cell r="AI978" t="str">
            <v>Nusidėvėjęs</v>
          </cell>
          <cell r="AJ978" t="str">
            <v>GVTNT</v>
          </cell>
        </row>
        <row r="979">
          <cell r="AH979">
            <v>0</v>
          </cell>
          <cell r="AI979" t="str">
            <v>Nusidėvėjęs</v>
          </cell>
          <cell r="AJ979" t="str">
            <v>GVTNT</v>
          </cell>
        </row>
        <row r="980">
          <cell r="AH980">
            <v>0</v>
          </cell>
          <cell r="AI980" t="str">
            <v>Nusidėvėjęs</v>
          </cell>
          <cell r="AJ980" t="str">
            <v>GVTNT</v>
          </cell>
        </row>
        <row r="981">
          <cell r="AH981">
            <v>0</v>
          </cell>
          <cell r="AI981" t="str">
            <v>Nusidėvėjęs</v>
          </cell>
          <cell r="AJ981" t="str">
            <v>GVTNT</v>
          </cell>
        </row>
        <row r="982">
          <cell r="AH982">
            <v>0</v>
          </cell>
          <cell r="AI982" t="str">
            <v>Nusidėvėjęs</v>
          </cell>
          <cell r="AJ982" t="str">
            <v>GVTNT</v>
          </cell>
        </row>
        <row r="983">
          <cell r="AH983">
            <v>0</v>
          </cell>
          <cell r="AI983" t="str">
            <v>Nusidėvėjęs</v>
          </cell>
          <cell r="AJ983" t="str">
            <v>GVTNT</v>
          </cell>
        </row>
        <row r="984">
          <cell r="AH984">
            <v>0</v>
          </cell>
          <cell r="AI984" t="str">
            <v>Nusidėvėjęs</v>
          </cell>
          <cell r="AJ984" t="str">
            <v>GVTNT</v>
          </cell>
        </row>
        <row r="985">
          <cell r="AH985">
            <v>0</v>
          </cell>
          <cell r="AI985" t="str">
            <v>Nusidėvėjęs</v>
          </cell>
          <cell r="AJ985" t="str">
            <v>GVTNT</v>
          </cell>
        </row>
        <row r="986">
          <cell r="AH986">
            <v>0</v>
          </cell>
          <cell r="AI986" t="str">
            <v>Nusidėvėjęs</v>
          </cell>
          <cell r="AJ986" t="str">
            <v>GVTNT</v>
          </cell>
        </row>
        <row r="987">
          <cell r="AH987">
            <v>0</v>
          </cell>
          <cell r="AI987" t="str">
            <v>Nusidėvėjęs</v>
          </cell>
          <cell r="AJ987" t="str">
            <v>GVTNT</v>
          </cell>
        </row>
        <row r="988">
          <cell r="AH988">
            <v>0</v>
          </cell>
          <cell r="AI988" t="str">
            <v>Nusidėvėjęs</v>
          </cell>
          <cell r="AJ988" t="str">
            <v>GVTNT</v>
          </cell>
        </row>
        <row r="989">
          <cell r="AH989">
            <v>0</v>
          </cell>
          <cell r="AI989" t="str">
            <v>Nusidėvėjęs</v>
          </cell>
          <cell r="AJ989" t="str">
            <v>GVTNT</v>
          </cell>
        </row>
        <row r="990">
          <cell r="AH990">
            <v>0</v>
          </cell>
          <cell r="AI990" t="str">
            <v>Nusidėvėjęs</v>
          </cell>
          <cell r="AJ990" t="str">
            <v>GVTNT</v>
          </cell>
        </row>
        <row r="991">
          <cell r="AH991">
            <v>0</v>
          </cell>
          <cell r="AI991" t="str">
            <v>Nusidėvėjęs</v>
          </cell>
          <cell r="AJ991" t="str">
            <v>GVTNT</v>
          </cell>
        </row>
        <row r="992">
          <cell r="AH992">
            <v>0</v>
          </cell>
          <cell r="AI992" t="str">
            <v>Nusidėvėjęs</v>
          </cell>
          <cell r="AJ992" t="str">
            <v>GVTNT</v>
          </cell>
        </row>
        <row r="993">
          <cell r="AH993">
            <v>0</v>
          </cell>
          <cell r="AI993" t="str">
            <v>Nusidėvėjęs</v>
          </cell>
          <cell r="AJ993" t="str">
            <v>GVTNT</v>
          </cell>
        </row>
        <row r="994">
          <cell r="AH994">
            <v>0</v>
          </cell>
          <cell r="AI994" t="str">
            <v>Nusidėvėjęs</v>
          </cell>
          <cell r="AJ994" t="str">
            <v>GVTNT</v>
          </cell>
        </row>
        <row r="995">
          <cell r="AH995">
            <v>0</v>
          </cell>
          <cell r="AI995" t="str">
            <v>Nusidėvėjęs</v>
          </cell>
          <cell r="AJ995" t="str">
            <v>GVTNT</v>
          </cell>
        </row>
        <row r="996">
          <cell r="AH996">
            <v>0</v>
          </cell>
          <cell r="AI996" t="str">
            <v>Nusidėvėjęs</v>
          </cell>
          <cell r="AJ996" t="str">
            <v>GVTNT</v>
          </cell>
        </row>
        <row r="997">
          <cell r="AH997">
            <v>0</v>
          </cell>
          <cell r="AI997" t="str">
            <v>Nusidėvėjęs</v>
          </cell>
          <cell r="AJ997" t="str">
            <v>GVTNT</v>
          </cell>
        </row>
        <row r="998">
          <cell r="AH998">
            <v>0</v>
          </cell>
          <cell r="AI998" t="str">
            <v>Nusidėvėjęs</v>
          </cell>
          <cell r="AJ998" t="str">
            <v>GVTNT</v>
          </cell>
        </row>
        <row r="999">
          <cell r="AH999">
            <v>0</v>
          </cell>
          <cell r="AI999" t="str">
            <v>Nusidėvėjęs</v>
          </cell>
          <cell r="AJ999" t="str">
            <v>GVTNT</v>
          </cell>
        </row>
        <row r="1000">
          <cell r="AH1000">
            <v>0</v>
          </cell>
          <cell r="AI1000" t="str">
            <v>Nusidėvėjęs</v>
          </cell>
          <cell r="AJ1000" t="str">
            <v>GVTNT</v>
          </cell>
        </row>
        <row r="1001">
          <cell r="AH1001">
            <v>0</v>
          </cell>
          <cell r="AI1001" t="str">
            <v>Nusidėvėjęs</v>
          </cell>
          <cell r="AJ1001" t="str">
            <v>GVTNT</v>
          </cell>
        </row>
        <row r="1002">
          <cell r="AH1002">
            <v>0</v>
          </cell>
          <cell r="AI1002" t="str">
            <v>Nusidėvėjęs</v>
          </cell>
          <cell r="AJ1002" t="str">
            <v>GVTNT</v>
          </cell>
        </row>
        <row r="1003">
          <cell r="AH1003">
            <v>0</v>
          </cell>
          <cell r="AI1003" t="str">
            <v>Nusidėvėjęs</v>
          </cell>
          <cell r="AJ1003" t="str">
            <v>GVTNT</v>
          </cell>
        </row>
        <row r="1004">
          <cell r="AH1004">
            <v>0</v>
          </cell>
          <cell r="AI1004" t="str">
            <v>Nusidėvėjęs</v>
          </cell>
          <cell r="AJ1004" t="str">
            <v>GVTNT</v>
          </cell>
        </row>
        <row r="1005">
          <cell r="AH1005">
            <v>0</v>
          </cell>
          <cell r="AI1005" t="str">
            <v>Nusidėvėjęs</v>
          </cell>
          <cell r="AJ1005" t="str">
            <v>GVTNT</v>
          </cell>
        </row>
        <row r="1006">
          <cell r="AH1006">
            <v>0</v>
          </cell>
          <cell r="AI1006" t="str">
            <v>Nusidėvėjęs</v>
          </cell>
          <cell r="AJ1006" t="str">
            <v>GVTNT</v>
          </cell>
        </row>
        <row r="1007">
          <cell r="AH1007">
            <v>0</v>
          </cell>
          <cell r="AI1007" t="str">
            <v>Nusidėvėjęs</v>
          </cell>
          <cell r="AJ1007" t="str">
            <v>GVTNT</v>
          </cell>
        </row>
        <row r="1008">
          <cell r="AH1008">
            <v>0</v>
          </cell>
          <cell r="AI1008" t="str">
            <v>Nusidėvėjęs</v>
          </cell>
          <cell r="AJ1008" t="str">
            <v>GVTNT</v>
          </cell>
        </row>
        <row r="1009">
          <cell r="AH1009">
            <v>0</v>
          </cell>
          <cell r="AI1009" t="str">
            <v>Nusidėvėjęs</v>
          </cell>
          <cell r="AJ1009" t="str">
            <v>GVTNT</v>
          </cell>
        </row>
        <row r="1010">
          <cell r="AH1010">
            <v>0</v>
          </cell>
          <cell r="AI1010" t="str">
            <v>Nusidėvėjęs</v>
          </cell>
          <cell r="AJ1010" t="str">
            <v>GVTNT</v>
          </cell>
        </row>
        <row r="1011">
          <cell r="AH1011">
            <v>0</v>
          </cell>
          <cell r="AI1011" t="str">
            <v>Nusidėvėjęs</v>
          </cell>
          <cell r="AJ1011" t="str">
            <v>GVTNT</v>
          </cell>
        </row>
        <row r="1012">
          <cell r="AH1012">
            <v>0</v>
          </cell>
          <cell r="AI1012" t="str">
            <v>Nusidėvėjęs</v>
          </cell>
          <cell r="AJ1012" t="str">
            <v>GVTNT</v>
          </cell>
        </row>
        <row r="1013">
          <cell r="AH1013">
            <v>0</v>
          </cell>
          <cell r="AI1013" t="str">
            <v>Nusidėvėjęs</v>
          </cell>
          <cell r="AJ1013" t="str">
            <v>GVTNT</v>
          </cell>
        </row>
        <row r="1014">
          <cell r="AH1014">
            <v>0</v>
          </cell>
          <cell r="AI1014" t="str">
            <v>Nusidėvėjęs</v>
          </cell>
          <cell r="AJ1014" t="str">
            <v>GVTNT</v>
          </cell>
        </row>
        <row r="1015">
          <cell r="AH1015">
            <v>0</v>
          </cell>
          <cell r="AI1015" t="str">
            <v>Nusidėvėjęs</v>
          </cell>
          <cell r="AJ1015" t="str">
            <v>GVTNT</v>
          </cell>
        </row>
        <row r="1016">
          <cell r="AH1016">
            <v>0</v>
          </cell>
          <cell r="AI1016" t="str">
            <v>Nusidėvėjęs</v>
          </cell>
          <cell r="AJ1016" t="str">
            <v>GVTNT</v>
          </cell>
        </row>
        <row r="1017">
          <cell r="AH1017">
            <v>0</v>
          </cell>
          <cell r="AI1017" t="str">
            <v>Nusidėvėjęs</v>
          </cell>
          <cell r="AJ1017" t="str">
            <v>GVTNT</v>
          </cell>
        </row>
        <row r="1018">
          <cell r="AH1018">
            <v>0</v>
          </cell>
          <cell r="AI1018" t="str">
            <v>Nusidėvėjęs</v>
          </cell>
          <cell r="AJ1018" t="str">
            <v>GVTNT</v>
          </cell>
        </row>
        <row r="1019">
          <cell r="AH1019">
            <v>0</v>
          </cell>
          <cell r="AI1019" t="str">
            <v>Nusidėvėjęs</v>
          </cell>
          <cell r="AJ1019" t="str">
            <v>GVTNT</v>
          </cell>
        </row>
        <row r="1020">
          <cell r="AH1020">
            <v>0</v>
          </cell>
          <cell r="AI1020" t="str">
            <v>Nusidėvėjęs</v>
          </cell>
          <cell r="AJ1020" t="str">
            <v>GVTNT</v>
          </cell>
        </row>
        <row r="1021">
          <cell r="AH1021">
            <v>0</v>
          </cell>
          <cell r="AI1021" t="str">
            <v>Nusidėvėjęs</v>
          </cell>
          <cell r="AJ1021" t="str">
            <v>GVTNT</v>
          </cell>
        </row>
        <row r="1022">
          <cell r="AH1022">
            <v>0</v>
          </cell>
          <cell r="AI1022" t="str">
            <v>Nusidėvėjęs</v>
          </cell>
          <cell r="AJ1022" t="str">
            <v>GVTNT</v>
          </cell>
        </row>
        <row r="1023">
          <cell r="AH1023">
            <v>0</v>
          </cell>
          <cell r="AI1023" t="str">
            <v>Nusidėvėjęs</v>
          </cell>
          <cell r="AJ1023" t="str">
            <v>GVTNT</v>
          </cell>
        </row>
        <row r="1024">
          <cell r="AH1024">
            <v>0</v>
          </cell>
          <cell r="AI1024" t="str">
            <v>Nusidėvėjęs</v>
          </cell>
          <cell r="AJ1024" t="str">
            <v>GVTNT</v>
          </cell>
        </row>
        <row r="1025">
          <cell r="AH1025">
            <v>0</v>
          </cell>
          <cell r="AI1025" t="str">
            <v>Nusidėvėjęs</v>
          </cell>
          <cell r="AJ1025" t="str">
            <v>GVTNT</v>
          </cell>
        </row>
        <row r="1026">
          <cell r="AH1026">
            <v>0</v>
          </cell>
          <cell r="AI1026" t="str">
            <v>Nusidėvėjęs</v>
          </cell>
          <cell r="AJ1026" t="str">
            <v>GVTNT</v>
          </cell>
        </row>
        <row r="1027">
          <cell r="AH1027">
            <v>0</v>
          </cell>
          <cell r="AI1027" t="str">
            <v>Nusidėvėjęs</v>
          </cell>
          <cell r="AJ1027" t="str">
            <v>GVTNT</v>
          </cell>
        </row>
        <row r="1028">
          <cell r="AH1028">
            <v>0</v>
          </cell>
          <cell r="AI1028" t="str">
            <v>Nusidėvėjęs</v>
          </cell>
          <cell r="AJ1028" t="str">
            <v>GVTNT</v>
          </cell>
        </row>
        <row r="1029">
          <cell r="AH1029">
            <v>0</v>
          </cell>
          <cell r="AI1029" t="str">
            <v>Nusidėvėjęs</v>
          </cell>
          <cell r="AJ1029" t="str">
            <v>GVTNT</v>
          </cell>
        </row>
        <row r="1030">
          <cell r="AH1030">
            <v>0</v>
          </cell>
          <cell r="AI1030" t="str">
            <v>Nusidėvėjęs</v>
          </cell>
          <cell r="AJ1030" t="str">
            <v>GVTNT</v>
          </cell>
        </row>
        <row r="1031">
          <cell r="AH1031">
            <v>0</v>
          </cell>
          <cell r="AI1031" t="str">
            <v>Nusidėvėjęs</v>
          </cell>
          <cell r="AJ1031" t="str">
            <v>GVTNT</v>
          </cell>
        </row>
        <row r="1032">
          <cell r="AH1032">
            <v>0</v>
          </cell>
          <cell r="AI1032" t="str">
            <v>Nusidėvėjęs</v>
          </cell>
          <cell r="AJ1032" t="str">
            <v>GVTNT</v>
          </cell>
        </row>
        <row r="1033">
          <cell r="AH1033">
            <v>0</v>
          </cell>
          <cell r="AI1033" t="str">
            <v>Nusidėvėjęs</v>
          </cell>
          <cell r="AJ1033" t="str">
            <v>GVTNT</v>
          </cell>
        </row>
        <row r="1034">
          <cell r="AH1034">
            <v>0</v>
          </cell>
          <cell r="AI1034" t="str">
            <v>Nusidėvėjęs</v>
          </cell>
          <cell r="AJ1034" t="str">
            <v>GVTNT</v>
          </cell>
        </row>
        <row r="1035">
          <cell r="AH1035">
            <v>0</v>
          </cell>
          <cell r="AI1035" t="str">
            <v>Nusidėvėjęs</v>
          </cell>
          <cell r="AJ1035" t="str">
            <v>GVTNT</v>
          </cell>
        </row>
        <row r="1036">
          <cell r="AH1036">
            <v>0</v>
          </cell>
          <cell r="AI1036" t="str">
            <v>Nusidėvėjęs</v>
          </cell>
          <cell r="AJ1036" t="str">
            <v>GVTNT</v>
          </cell>
        </row>
        <row r="1037">
          <cell r="AH1037">
            <v>0</v>
          </cell>
          <cell r="AI1037" t="str">
            <v>Nusidėvėjęs</v>
          </cell>
          <cell r="AJ1037" t="str">
            <v>GVTNT</v>
          </cell>
        </row>
        <row r="1038">
          <cell r="AH1038">
            <v>0</v>
          </cell>
          <cell r="AI1038" t="str">
            <v>Nusidėvėjęs</v>
          </cell>
          <cell r="AJ1038" t="str">
            <v>GVTNT</v>
          </cell>
        </row>
        <row r="1039">
          <cell r="AH1039">
            <v>0</v>
          </cell>
          <cell r="AI1039" t="str">
            <v>Nusidėvėjęs</v>
          </cell>
          <cell r="AJ1039" t="str">
            <v>GVTNT</v>
          </cell>
        </row>
        <row r="1040">
          <cell r="AH1040">
            <v>0</v>
          </cell>
          <cell r="AI1040" t="str">
            <v>Nusidėvėjęs</v>
          </cell>
          <cell r="AJ1040" t="str">
            <v>GVTNT</v>
          </cell>
        </row>
        <row r="1041">
          <cell r="AH1041">
            <v>0</v>
          </cell>
          <cell r="AI1041" t="str">
            <v>Nusidėvėjęs</v>
          </cell>
          <cell r="AJ1041" t="str">
            <v>GVTNT</v>
          </cell>
        </row>
        <row r="1042">
          <cell r="AH1042">
            <v>0</v>
          </cell>
          <cell r="AI1042" t="str">
            <v>Nusidėvėjęs</v>
          </cell>
          <cell r="AJ1042" t="str">
            <v>GVTNT</v>
          </cell>
        </row>
        <row r="1043">
          <cell r="AH1043">
            <v>0</v>
          </cell>
          <cell r="AI1043" t="str">
            <v>Nusidėvėjęs</v>
          </cell>
          <cell r="AJ1043" t="str">
            <v>GVTNT</v>
          </cell>
        </row>
        <row r="1044">
          <cell r="AH1044">
            <v>0</v>
          </cell>
          <cell r="AI1044" t="str">
            <v>Nusidėvėjęs</v>
          </cell>
          <cell r="AJ1044" t="str">
            <v>GVTNT</v>
          </cell>
        </row>
        <row r="1045">
          <cell r="AH1045">
            <v>0</v>
          </cell>
          <cell r="AI1045" t="str">
            <v>Nusidėvėjęs</v>
          </cell>
          <cell r="AJ1045" t="str">
            <v>GVTNT</v>
          </cell>
        </row>
        <row r="1046">
          <cell r="AH1046">
            <v>0</v>
          </cell>
          <cell r="AI1046" t="str">
            <v>Nusidėvėjęs</v>
          </cell>
          <cell r="AJ1046" t="str">
            <v>GVTNT</v>
          </cell>
        </row>
        <row r="1047">
          <cell r="AH1047">
            <v>0</v>
          </cell>
          <cell r="AI1047" t="str">
            <v>Nusidėvėjęs</v>
          </cell>
          <cell r="AJ1047" t="str">
            <v>GVTNT</v>
          </cell>
        </row>
        <row r="1048">
          <cell r="AH1048">
            <v>0</v>
          </cell>
          <cell r="AI1048" t="str">
            <v>Nusidėvėjęs</v>
          </cell>
          <cell r="AJ1048" t="str">
            <v>GVTNT</v>
          </cell>
        </row>
        <row r="1049">
          <cell r="AH1049">
            <v>0</v>
          </cell>
          <cell r="AI1049" t="str">
            <v>Nusidėvėjęs</v>
          </cell>
          <cell r="AJ1049" t="str">
            <v>GVTNT</v>
          </cell>
        </row>
        <row r="1050">
          <cell r="AH1050">
            <v>0</v>
          </cell>
          <cell r="AI1050" t="str">
            <v>Nusidėvėjęs</v>
          </cell>
          <cell r="AJ1050" t="str">
            <v>GVTNT</v>
          </cell>
        </row>
        <row r="1051">
          <cell r="AH1051">
            <v>0</v>
          </cell>
          <cell r="AI1051" t="str">
            <v>Nusidėvėjęs</v>
          </cell>
          <cell r="AJ1051" t="str">
            <v>GVTNT</v>
          </cell>
        </row>
        <row r="1052">
          <cell r="AH1052">
            <v>0</v>
          </cell>
          <cell r="AI1052" t="str">
            <v>Nusidėvėjęs</v>
          </cell>
          <cell r="AJ1052" t="str">
            <v>GVTNT</v>
          </cell>
        </row>
        <row r="1053">
          <cell r="AH1053">
            <v>0</v>
          </cell>
          <cell r="AI1053" t="str">
            <v>Nusidėvėjęs</v>
          </cell>
          <cell r="AJ1053" t="str">
            <v>GVTNT</v>
          </cell>
        </row>
        <row r="1054">
          <cell r="AH1054">
            <v>0</v>
          </cell>
          <cell r="AI1054" t="str">
            <v>Nusidėvėjęs</v>
          </cell>
          <cell r="AJ1054" t="str">
            <v>GVTNT</v>
          </cell>
        </row>
        <row r="1055">
          <cell r="AH1055">
            <v>0</v>
          </cell>
          <cell r="AI1055" t="str">
            <v>Nusidėvėjęs</v>
          </cell>
          <cell r="AJ1055" t="str">
            <v>GVTNT</v>
          </cell>
        </row>
        <row r="1056">
          <cell r="AH1056">
            <v>0</v>
          </cell>
          <cell r="AI1056" t="str">
            <v>Nusidėvėjęs</v>
          </cell>
          <cell r="AJ1056" t="str">
            <v>GVTNT</v>
          </cell>
        </row>
        <row r="1057">
          <cell r="AH1057">
            <v>0</v>
          </cell>
          <cell r="AI1057" t="str">
            <v>Nusidėvėjęs</v>
          </cell>
          <cell r="AJ1057" t="str">
            <v>GVTNT</v>
          </cell>
        </row>
        <row r="1058">
          <cell r="AH1058">
            <v>0</v>
          </cell>
          <cell r="AI1058" t="str">
            <v>Nusidėvėjęs</v>
          </cell>
          <cell r="AJ1058" t="str">
            <v>GVTNT</v>
          </cell>
        </row>
        <row r="1059">
          <cell r="AH1059">
            <v>0</v>
          </cell>
          <cell r="AI1059" t="str">
            <v>Nusidėvėjęs</v>
          </cell>
          <cell r="AJ1059" t="str">
            <v>GVTNT</v>
          </cell>
        </row>
        <row r="1060">
          <cell r="AH1060">
            <v>0</v>
          </cell>
          <cell r="AI1060" t="str">
            <v>Nusidėvėjęs</v>
          </cell>
          <cell r="AJ1060" t="str">
            <v>GVTNT</v>
          </cell>
        </row>
        <row r="1061">
          <cell r="AH1061">
            <v>0</v>
          </cell>
          <cell r="AI1061" t="str">
            <v>Nusidėvėjęs</v>
          </cell>
          <cell r="AJ1061" t="str">
            <v>GVTNT</v>
          </cell>
        </row>
        <row r="1062">
          <cell r="AH1062">
            <v>0</v>
          </cell>
          <cell r="AI1062" t="str">
            <v>Nusidėvėjęs</v>
          </cell>
          <cell r="AJ1062" t="str">
            <v>GVTNT</v>
          </cell>
        </row>
        <row r="1063">
          <cell r="AH1063">
            <v>0</v>
          </cell>
          <cell r="AI1063" t="str">
            <v>Nusidėvėjęs</v>
          </cell>
          <cell r="AJ1063" t="str">
            <v>GVTNT</v>
          </cell>
        </row>
        <row r="1064">
          <cell r="AH1064">
            <v>0</v>
          </cell>
          <cell r="AI1064" t="str">
            <v>Nusidėvėjęs</v>
          </cell>
          <cell r="AJ1064" t="str">
            <v>GVTNT</v>
          </cell>
        </row>
        <row r="1065">
          <cell r="AH1065">
            <v>0</v>
          </cell>
          <cell r="AI1065" t="str">
            <v>Nusidėvėjęs</v>
          </cell>
          <cell r="AJ1065" t="str">
            <v>GVTNT</v>
          </cell>
        </row>
        <row r="1066">
          <cell r="AH1066">
            <v>0</v>
          </cell>
          <cell r="AI1066" t="str">
            <v>Nusidėvėjęs</v>
          </cell>
          <cell r="AJ1066" t="str">
            <v>GVTNT</v>
          </cell>
        </row>
        <row r="1067">
          <cell r="AH1067">
            <v>0</v>
          </cell>
          <cell r="AI1067" t="str">
            <v>Nusidėvėjęs</v>
          </cell>
          <cell r="AJ1067" t="str">
            <v>GVTNT</v>
          </cell>
        </row>
        <row r="1068">
          <cell r="AH1068">
            <v>0</v>
          </cell>
          <cell r="AI1068" t="str">
            <v>Nusidėvėjęs</v>
          </cell>
          <cell r="AJ1068" t="str">
            <v>GVTNT</v>
          </cell>
        </row>
        <row r="1069">
          <cell r="AH1069">
            <v>0</v>
          </cell>
          <cell r="AI1069" t="str">
            <v>Nusidėvėjęs</v>
          </cell>
          <cell r="AJ1069" t="str">
            <v>GVTNT</v>
          </cell>
        </row>
        <row r="1070">
          <cell r="AH1070">
            <v>0</v>
          </cell>
          <cell r="AI1070" t="str">
            <v>Nusidėvėjęs</v>
          </cell>
          <cell r="AJ1070" t="str">
            <v>GVTNT</v>
          </cell>
        </row>
        <row r="1071">
          <cell r="AH1071">
            <v>0</v>
          </cell>
          <cell r="AI1071" t="str">
            <v>Nusidėvėjęs</v>
          </cell>
          <cell r="AJ1071" t="str">
            <v>GVTNT</v>
          </cell>
        </row>
        <row r="1072">
          <cell r="AH1072">
            <v>0</v>
          </cell>
          <cell r="AI1072" t="str">
            <v>Nusidėvėjęs</v>
          </cell>
          <cell r="AJ1072" t="str">
            <v>GVTNT</v>
          </cell>
        </row>
        <row r="1073">
          <cell r="AH1073">
            <v>0</v>
          </cell>
          <cell r="AI1073" t="str">
            <v>Nusidėvėjęs</v>
          </cell>
          <cell r="AJ1073" t="str">
            <v>GVTNT</v>
          </cell>
        </row>
        <row r="1074">
          <cell r="AH1074">
            <v>0</v>
          </cell>
          <cell r="AI1074" t="str">
            <v>Nusidėvėjęs</v>
          </cell>
          <cell r="AJ1074" t="str">
            <v>GVTNT</v>
          </cell>
        </row>
        <row r="1075">
          <cell r="AH1075">
            <v>0</v>
          </cell>
          <cell r="AI1075" t="str">
            <v>Nusidėvėjęs</v>
          </cell>
          <cell r="AJ1075" t="str">
            <v>GVTNT</v>
          </cell>
        </row>
        <row r="1076">
          <cell r="AH1076">
            <v>0</v>
          </cell>
          <cell r="AI1076" t="str">
            <v>Nusidėvėjęs</v>
          </cell>
          <cell r="AJ1076" t="str">
            <v>GVTNT</v>
          </cell>
        </row>
        <row r="1077">
          <cell r="AH1077">
            <v>0</v>
          </cell>
          <cell r="AI1077" t="str">
            <v>Nusidėvėjęs</v>
          </cell>
          <cell r="AJ1077" t="str">
            <v>GVTNT</v>
          </cell>
        </row>
        <row r="1078">
          <cell r="AH1078">
            <v>0</v>
          </cell>
          <cell r="AI1078" t="str">
            <v>Nusidėvėjęs</v>
          </cell>
          <cell r="AJ1078" t="str">
            <v>GVTNT</v>
          </cell>
        </row>
        <row r="1079">
          <cell r="AH1079">
            <v>0</v>
          </cell>
          <cell r="AI1079" t="str">
            <v>Nusidėvėjęs</v>
          </cell>
          <cell r="AJ1079" t="str">
            <v>GVTNT</v>
          </cell>
        </row>
        <row r="1080">
          <cell r="AH1080">
            <v>0</v>
          </cell>
          <cell r="AI1080" t="str">
            <v>Nusidėvėjęs</v>
          </cell>
          <cell r="AJ1080" t="str">
            <v>GVTNT</v>
          </cell>
        </row>
        <row r="1081">
          <cell r="AH1081">
            <v>0</v>
          </cell>
          <cell r="AI1081" t="str">
            <v>Nusidėvėjęs</v>
          </cell>
          <cell r="AJ1081" t="str">
            <v>GVTNT</v>
          </cell>
        </row>
        <row r="1082">
          <cell r="AH1082">
            <v>0</v>
          </cell>
          <cell r="AI1082" t="str">
            <v>Nusidėvėjęs</v>
          </cell>
          <cell r="AJ1082" t="str">
            <v>GVTNT</v>
          </cell>
        </row>
        <row r="1083">
          <cell r="AH1083">
            <v>0</v>
          </cell>
          <cell r="AI1083" t="str">
            <v>Nusidėvėjęs</v>
          </cell>
          <cell r="AJ1083" t="str">
            <v>GVTNT</v>
          </cell>
        </row>
        <row r="1084">
          <cell r="AH1084">
            <v>0</v>
          </cell>
          <cell r="AI1084" t="str">
            <v>Nusidėvėjęs</v>
          </cell>
          <cell r="AJ1084" t="str">
            <v>GVTNT</v>
          </cell>
        </row>
        <row r="1085">
          <cell r="AH1085">
            <v>0</v>
          </cell>
          <cell r="AI1085" t="str">
            <v>Nusidėvėjęs</v>
          </cell>
          <cell r="AJ1085" t="str">
            <v>GVTNT</v>
          </cell>
        </row>
        <row r="1086">
          <cell r="AH1086">
            <v>0</v>
          </cell>
          <cell r="AI1086" t="str">
            <v>Nusidėvėjęs</v>
          </cell>
          <cell r="AJ1086" t="str">
            <v>GVTNT</v>
          </cell>
        </row>
        <row r="1087">
          <cell r="AH1087">
            <v>0</v>
          </cell>
          <cell r="AI1087" t="str">
            <v>Nusidėvėjęs</v>
          </cell>
          <cell r="AJ1087" t="str">
            <v>GVTNT</v>
          </cell>
        </row>
        <row r="1088">
          <cell r="AH1088">
            <v>0</v>
          </cell>
          <cell r="AI1088" t="str">
            <v>Nusidėvėjęs</v>
          </cell>
          <cell r="AJ1088" t="str">
            <v>GVTNT</v>
          </cell>
        </row>
        <row r="1089">
          <cell r="AH1089">
            <v>0</v>
          </cell>
          <cell r="AI1089" t="str">
            <v>Nusidėvėjęs</v>
          </cell>
          <cell r="AJ1089" t="str">
            <v>GVTNT</v>
          </cell>
        </row>
        <row r="1090">
          <cell r="AH1090">
            <v>0</v>
          </cell>
          <cell r="AI1090" t="str">
            <v>Nusidėvėjęs</v>
          </cell>
          <cell r="AJ1090" t="str">
            <v>GVTNT</v>
          </cell>
        </row>
        <row r="1091">
          <cell r="AH1091">
            <v>0</v>
          </cell>
          <cell r="AI1091" t="str">
            <v>Nusidėvėjęs</v>
          </cell>
          <cell r="AJ1091" t="str">
            <v>GVTNT</v>
          </cell>
        </row>
        <row r="1092">
          <cell r="AH1092">
            <v>0</v>
          </cell>
          <cell r="AI1092" t="str">
            <v>Nusidėvėjęs</v>
          </cell>
          <cell r="AJ1092" t="str">
            <v>GVTNT</v>
          </cell>
        </row>
        <row r="1093">
          <cell r="AH1093">
            <v>0</v>
          </cell>
          <cell r="AI1093" t="str">
            <v>Nusidėvėjęs</v>
          </cell>
          <cell r="AJ1093" t="str">
            <v>GVTNT</v>
          </cell>
        </row>
        <row r="1094">
          <cell r="AH1094">
            <v>0</v>
          </cell>
          <cell r="AI1094" t="str">
            <v>Nusidėvėjęs</v>
          </cell>
          <cell r="AJ1094" t="str">
            <v>GVTNT</v>
          </cell>
        </row>
        <row r="1095">
          <cell r="AH1095">
            <v>0</v>
          </cell>
          <cell r="AI1095" t="str">
            <v>Nusidėvėjęs</v>
          </cell>
          <cell r="AJ1095" t="str">
            <v>GVTNT</v>
          </cell>
        </row>
        <row r="1096">
          <cell r="AH1096">
            <v>0</v>
          </cell>
          <cell r="AI1096" t="str">
            <v>Nusidėvėjęs</v>
          </cell>
          <cell r="AJ1096" t="str">
            <v>GVTNT</v>
          </cell>
        </row>
        <row r="1097">
          <cell r="AH1097">
            <v>0</v>
          </cell>
          <cell r="AI1097" t="str">
            <v>Nusidėvėjęs</v>
          </cell>
          <cell r="AJ1097" t="str">
            <v>GVTNT</v>
          </cell>
        </row>
        <row r="1098">
          <cell r="AH1098">
            <v>0</v>
          </cell>
          <cell r="AI1098" t="str">
            <v>Nusidėvėjęs</v>
          </cell>
          <cell r="AJ1098" t="str">
            <v>GVTNT</v>
          </cell>
        </row>
        <row r="1099">
          <cell r="AH1099">
            <v>0</v>
          </cell>
          <cell r="AI1099" t="str">
            <v>Nusidėvėjęs</v>
          </cell>
          <cell r="AJ1099" t="str">
            <v>GVTNT</v>
          </cell>
        </row>
        <row r="1100">
          <cell r="AH1100">
            <v>0</v>
          </cell>
          <cell r="AI1100" t="str">
            <v>Nusidėvėjęs</v>
          </cell>
          <cell r="AJ1100" t="str">
            <v>GVTNT</v>
          </cell>
        </row>
        <row r="1101">
          <cell r="AH1101">
            <v>0</v>
          </cell>
          <cell r="AI1101" t="str">
            <v>Nusidėvėjęs</v>
          </cell>
          <cell r="AJ1101" t="str">
            <v>GVTNT</v>
          </cell>
        </row>
        <row r="1102">
          <cell r="AH1102">
            <v>0</v>
          </cell>
          <cell r="AI1102" t="str">
            <v>Nusidėvėjęs</v>
          </cell>
          <cell r="AJ1102" t="str">
            <v>GVTNT</v>
          </cell>
        </row>
        <row r="1103">
          <cell r="AH1103">
            <v>0</v>
          </cell>
          <cell r="AI1103" t="str">
            <v>Nusidėvėjęs</v>
          </cell>
          <cell r="AJ1103" t="str">
            <v>GVTNT</v>
          </cell>
        </row>
        <row r="1104">
          <cell r="AH1104">
            <v>0</v>
          </cell>
          <cell r="AI1104" t="str">
            <v>Nusidėvėjęs</v>
          </cell>
          <cell r="AJ1104" t="str">
            <v>GVTNT</v>
          </cell>
        </row>
        <row r="1105">
          <cell r="AH1105">
            <v>0</v>
          </cell>
          <cell r="AI1105" t="str">
            <v>Nusidėvėjęs</v>
          </cell>
          <cell r="AJ1105" t="str">
            <v>GVTNT</v>
          </cell>
        </row>
        <row r="1106">
          <cell r="AH1106">
            <v>0</v>
          </cell>
          <cell r="AI1106" t="str">
            <v>Nusidėvėjęs</v>
          </cell>
          <cell r="AJ1106" t="str">
            <v>GVTNT</v>
          </cell>
        </row>
        <row r="1107">
          <cell r="AH1107">
            <v>0</v>
          </cell>
          <cell r="AI1107" t="str">
            <v>Nusidėvėjęs</v>
          </cell>
          <cell r="AJ1107" t="str">
            <v>GVTNT</v>
          </cell>
        </row>
        <row r="1108">
          <cell r="AH1108">
            <v>0</v>
          </cell>
          <cell r="AI1108" t="str">
            <v>Nusidėvėjęs</v>
          </cell>
          <cell r="AJ1108" t="str">
            <v>GVTNT</v>
          </cell>
        </row>
        <row r="1109">
          <cell r="AH1109">
            <v>0</v>
          </cell>
          <cell r="AI1109" t="str">
            <v>Nusidėvėjęs</v>
          </cell>
          <cell r="AJ1109" t="str">
            <v>GVTNT</v>
          </cell>
        </row>
        <row r="1110">
          <cell r="AH1110">
            <v>0</v>
          </cell>
          <cell r="AI1110" t="str">
            <v>Nusidėvėjęs</v>
          </cell>
          <cell r="AJ1110" t="str">
            <v>GVTNT</v>
          </cell>
        </row>
        <row r="1111">
          <cell r="AH1111">
            <v>0</v>
          </cell>
          <cell r="AI1111" t="str">
            <v>Nusidėvėjęs</v>
          </cell>
          <cell r="AJ1111" t="str">
            <v>GVTNT</v>
          </cell>
        </row>
        <row r="1112">
          <cell r="AH1112">
            <v>0</v>
          </cell>
          <cell r="AI1112" t="str">
            <v>Nusidėvėjęs</v>
          </cell>
          <cell r="AJ1112" t="str">
            <v>GVTNT</v>
          </cell>
        </row>
        <row r="1113">
          <cell r="AH1113">
            <v>0</v>
          </cell>
          <cell r="AI1113" t="str">
            <v>Nusidėvėjęs</v>
          </cell>
          <cell r="AJ1113" t="str">
            <v>GVTNT</v>
          </cell>
        </row>
        <row r="1114">
          <cell r="AH1114">
            <v>0</v>
          </cell>
          <cell r="AI1114" t="str">
            <v>Nusidėvėjęs</v>
          </cell>
          <cell r="AJ1114" t="str">
            <v>GVTNT</v>
          </cell>
        </row>
        <row r="1115">
          <cell r="AH1115">
            <v>0</v>
          </cell>
          <cell r="AI1115" t="str">
            <v>Nusidėvėjęs</v>
          </cell>
          <cell r="AJ1115" t="str">
            <v>GVTNT</v>
          </cell>
        </row>
        <row r="1116">
          <cell r="AH1116">
            <v>0</v>
          </cell>
          <cell r="AI1116" t="str">
            <v>Nusidėvėjęs</v>
          </cell>
          <cell r="AJ1116" t="str">
            <v>GVTNT</v>
          </cell>
        </row>
        <row r="1117">
          <cell r="AH1117">
            <v>0</v>
          </cell>
          <cell r="AI1117" t="str">
            <v>Nusidėvėjęs</v>
          </cell>
          <cell r="AJ1117" t="str">
            <v>GVTNT</v>
          </cell>
        </row>
        <row r="1118">
          <cell r="AH1118">
            <v>0</v>
          </cell>
          <cell r="AI1118" t="str">
            <v>Nusidėvėjęs</v>
          </cell>
          <cell r="AJ1118" t="str">
            <v>GVTNT</v>
          </cell>
        </row>
        <row r="1119">
          <cell r="AH1119">
            <v>0</v>
          </cell>
          <cell r="AI1119" t="str">
            <v>Nusidėvėjęs</v>
          </cell>
          <cell r="AJ1119" t="str">
            <v>GVTNT</v>
          </cell>
        </row>
        <row r="1120">
          <cell r="AH1120">
            <v>0</v>
          </cell>
          <cell r="AI1120" t="str">
            <v>Nusidėvėjęs</v>
          </cell>
          <cell r="AJ1120" t="str">
            <v>GVTNT</v>
          </cell>
        </row>
        <row r="1121">
          <cell r="AH1121">
            <v>0</v>
          </cell>
          <cell r="AI1121" t="str">
            <v>Nusidėvėjęs</v>
          </cell>
          <cell r="AJ1121" t="str">
            <v>GVTNT</v>
          </cell>
        </row>
        <row r="1122">
          <cell r="AH1122">
            <v>0</v>
          </cell>
          <cell r="AI1122" t="str">
            <v>Nusidėvėjęs</v>
          </cell>
          <cell r="AJ1122" t="str">
            <v>GVTNT</v>
          </cell>
        </row>
        <row r="1123">
          <cell r="AH1123">
            <v>0</v>
          </cell>
          <cell r="AI1123" t="str">
            <v>Nusidėvėjęs</v>
          </cell>
          <cell r="AJ1123" t="str">
            <v>GVTNT</v>
          </cell>
        </row>
        <row r="1124">
          <cell r="AH1124">
            <v>0</v>
          </cell>
          <cell r="AI1124" t="str">
            <v>Nusidėvėjęs</v>
          </cell>
          <cell r="AJ1124" t="str">
            <v>GVTNT</v>
          </cell>
        </row>
        <row r="1125">
          <cell r="AH1125">
            <v>0</v>
          </cell>
          <cell r="AI1125" t="str">
            <v>Nusidėvėjęs</v>
          </cell>
          <cell r="AJ1125" t="str">
            <v>GVTNT</v>
          </cell>
        </row>
        <row r="1126">
          <cell r="AH1126">
            <v>0</v>
          </cell>
          <cell r="AI1126" t="str">
            <v>Nusidėvėjęs</v>
          </cell>
          <cell r="AJ1126" t="str">
            <v>GVTNT</v>
          </cell>
        </row>
        <row r="1127">
          <cell r="AH1127">
            <v>0</v>
          </cell>
          <cell r="AI1127" t="str">
            <v>Nusidėvėjęs</v>
          </cell>
          <cell r="AJ1127" t="str">
            <v>GVTNT</v>
          </cell>
        </row>
        <row r="1128">
          <cell r="AH1128">
            <v>0</v>
          </cell>
          <cell r="AI1128" t="str">
            <v>Nusidėvėjęs</v>
          </cell>
          <cell r="AJ1128" t="str">
            <v>GVTNT</v>
          </cell>
        </row>
        <row r="1129">
          <cell r="AH1129">
            <v>0</v>
          </cell>
          <cell r="AI1129" t="str">
            <v>Nusidėvėjęs</v>
          </cell>
          <cell r="AJ1129" t="str">
            <v>GVTNT</v>
          </cell>
        </row>
        <row r="1130">
          <cell r="AH1130">
            <v>0</v>
          </cell>
          <cell r="AI1130" t="str">
            <v>Nusidėvėjęs</v>
          </cell>
          <cell r="AJ1130" t="str">
            <v>GVTNT</v>
          </cell>
        </row>
        <row r="1131">
          <cell r="AH1131">
            <v>0</v>
          </cell>
          <cell r="AI1131" t="str">
            <v>Nusidėvėjęs</v>
          </cell>
          <cell r="AJ1131" t="str">
            <v>GVTNT</v>
          </cell>
        </row>
        <row r="1132">
          <cell r="AH1132">
            <v>0</v>
          </cell>
          <cell r="AI1132" t="str">
            <v>Nusidėvėjęs</v>
          </cell>
          <cell r="AJ1132" t="str">
            <v>GVTNT</v>
          </cell>
        </row>
        <row r="1133">
          <cell r="AH1133">
            <v>0</v>
          </cell>
          <cell r="AI1133" t="str">
            <v>Nusidėvėjęs</v>
          </cell>
          <cell r="AJ1133" t="str">
            <v>GVTNT</v>
          </cell>
        </row>
        <row r="1134">
          <cell r="AH1134">
            <v>0</v>
          </cell>
          <cell r="AI1134" t="str">
            <v>Nusidėvėjęs</v>
          </cell>
          <cell r="AJ1134" t="str">
            <v>GVTNT</v>
          </cell>
        </row>
        <row r="1135">
          <cell r="AH1135">
            <v>0</v>
          </cell>
          <cell r="AI1135" t="str">
            <v>Nusidėvėjęs</v>
          </cell>
          <cell r="AJ1135" t="str">
            <v>GVTNT</v>
          </cell>
        </row>
        <row r="1136">
          <cell r="AH1136">
            <v>0</v>
          </cell>
          <cell r="AI1136" t="str">
            <v>Nusidėvėjęs</v>
          </cell>
          <cell r="AJ1136" t="str">
            <v>GVTNT</v>
          </cell>
        </row>
        <row r="1137">
          <cell r="AH1137">
            <v>0</v>
          </cell>
          <cell r="AI1137" t="str">
            <v>Nusidėvėjęs</v>
          </cell>
          <cell r="AJ1137" t="str">
            <v>GVTNT</v>
          </cell>
        </row>
        <row r="1138">
          <cell r="AH1138">
            <v>0</v>
          </cell>
          <cell r="AI1138" t="str">
            <v>Nusidėvėjęs</v>
          </cell>
          <cell r="AJ1138" t="str">
            <v>GVTNT</v>
          </cell>
        </row>
        <row r="1139">
          <cell r="AH1139">
            <v>0</v>
          </cell>
          <cell r="AI1139" t="str">
            <v>Nusidėvėjęs</v>
          </cell>
          <cell r="AJ1139" t="str">
            <v>GVTNT</v>
          </cell>
        </row>
        <row r="1140">
          <cell r="AH1140">
            <v>0</v>
          </cell>
          <cell r="AI1140" t="str">
            <v>Nusidėvėjęs</v>
          </cell>
          <cell r="AJ1140" t="str">
            <v>GVTNT</v>
          </cell>
        </row>
        <row r="1141">
          <cell r="AH1141">
            <v>0</v>
          </cell>
          <cell r="AI1141" t="str">
            <v>Nusidėvėjęs</v>
          </cell>
          <cell r="AJ1141" t="str">
            <v>GVTNT</v>
          </cell>
        </row>
        <row r="1142">
          <cell r="AH1142">
            <v>0</v>
          </cell>
          <cell r="AI1142" t="str">
            <v>Nusidėvėjęs</v>
          </cell>
          <cell r="AJ1142" t="str">
            <v>GVTNT</v>
          </cell>
        </row>
        <row r="1143">
          <cell r="AH1143">
            <v>0</v>
          </cell>
          <cell r="AI1143" t="str">
            <v>Nusidėvėjęs</v>
          </cell>
          <cell r="AJ1143" t="str">
            <v>GVTNT</v>
          </cell>
        </row>
        <row r="1144">
          <cell r="AH1144">
            <v>0</v>
          </cell>
          <cell r="AI1144" t="str">
            <v>Nusidėvėjęs</v>
          </cell>
          <cell r="AJ1144" t="str">
            <v>GVTNT</v>
          </cell>
        </row>
        <row r="1145">
          <cell r="AH1145">
            <v>0</v>
          </cell>
          <cell r="AI1145" t="str">
            <v>Nusidėvėjęs</v>
          </cell>
          <cell r="AJ1145" t="str">
            <v>GVTNT</v>
          </cell>
        </row>
        <row r="1146">
          <cell r="AH1146">
            <v>0</v>
          </cell>
          <cell r="AI1146" t="str">
            <v>Nusidėvėjęs</v>
          </cell>
          <cell r="AJ1146" t="str">
            <v>GVTNT</v>
          </cell>
        </row>
        <row r="1147">
          <cell r="AH1147">
            <v>0</v>
          </cell>
          <cell r="AI1147" t="str">
            <v>Nusidėvėjęs</v>
          </cell>
          <cell r="AJ1147" t="str">
            <v>GVTNT</v>
          </cell>
        </row>
        <row r="1148">
          <cell r="AH1148">
            <v>0</v>
          </cell>
          <cell r="AI1148" t="str">
            <v>Nusidėvėjęs</v>
          </cell>
          <cell r="AJ1148" t="str">
            <v>GVTNT</v>
          </cell>
        </row>
        <row r="1149">
          <cell r="AH1149">
            <v>0</v>
          </cell>
          <cell r="AI1149" t="str">
            <v>Nusidėvėjęs</v>
          </cell>
          <cell r="AJ1149" t="str">
            <v>GVTNT</v>
          </cell>
        </row>
        <row r="1150">
          <cell r="AH1150">
            <v>0</v>
          </cell>
          <cell r="AI1150" t="str">
            <v>Nusidėvėjęs</v>
          </cell>
          <cell r="AJ1150" t="str">
            <v>GVTNT</v>
          </cell>
        </row>
        <row r="1151">
          <cell r="AH1151">
            <v>0</v>
          </cell>
          <cell r="AI1151" t="str">
            <v>Nusidėvėjęs</v>
          </cell>
          <cell r="AJ1151" t="str">
            <v>GVTNT</v>
          </cell>
        </row>
        <row r="1152">
          <cell r="AH1152">
            <v>0</v>
          </cell>
          <cell r="AI1152" t="str">
            <v>Nusidėvėjęs</v>
          </cell>
          <cell r="AJ1152" t="str">
            <v>GVTNT</v>
          </cell>
        </row>
        <row r="1153">
          <cell r="AH1153">
            <v>0</v>
          </cell>
          <cell r="AI1153" t="str">
            <v>Nusidėvėjęs</v>
          </cell>
          <cell r="AJ1153" t="str">
            <v>GVTNT</v>
          </cell>
        </row>
        <row r="1154">
          <cell r="AH1154">
            <v>0</v>
          </cell>
          <cell r="AI1154" t="str">
            <v>Nusidėvėjęs</v>
          </cell>
          <cell r="AJ1154" t="str">
            <v>GVTNT</v>
          </cell>
        </row>
        <row r="1155">
          <cell r="AH1155">
            <v>0</v>
          </cell>
          <cell r="AI1155" t="str">
            <v>Nusidėvėjęs</v>
          </cell>
          <cell r="AJ1155" t="str">
            <v>GVTNT</v>
          </cell>
        </row>
        <row r="1156">
          <cell r="AH1156">
            <v>0</v>
          </cell>
          <cell r="AI1156" t="str">
            <v>Nusidėvėjęs</v>
          </cell>
          <cell r="AJ1156" t="str">
            <v>GVTNT</v>
          </cell>
        </row>
        <row r="1157">
          <cell r="AH1157">
            <v>0</v>
          </cell>
          <cell r="AI1157" t="str">
            <v>Nusidėvėjęs</v>
          </cell>
          <cell r="AJ1157" t="str">
            <v>GVTNT</v>
          </cell>
        </row>
        <row r="1158">
          <cell r="AH1158">
            <v>0</v>
          </cell>
          <cell r="AI1158" t="str">
            <v>Nusidėvėjęs</v>
          </cell>
          <cell r="AJ1158" t="str">
            <v>GVTNT</v>
          </cell>
        </row>
        <row r="1159">
          <cell r="AH1159">
            <v>0</v>
          </cell>
          <cell r="AI1159" t="str">
            <v>Nusidėvėjęs</v>
          </cell>
          <cell r="AJ1159" t="str">
            <v>GVTNT</v>
          </cell>
        </row>
        <row r="1160">
          <cell r="AH1160">
            <v>0</v>
          </cell>
          <cell r="AI1160" t="str">
            <v>Nusidėvėjęs</v>
          </cell>
          <cell r="AJ1160" t="str">
            <v>GVTNT</v>
          </cell>
        </row>
        <row r="1161">
          <cell r="AH1161">
            <v>0</v>
          </cell>
          <cell r="AI1161" t="str">
            <v>Nusidėvėjęs</v>
          </cell>
          <cell r="AJ1161" t="str">
            <v>GVTNT</v>
          </cell>
        </row>
        <row r="1162">
          <cell r="AH1162">
            <v>0</v>
          </cell>
          <cell r="AI1162" t="str">
            <v>Nusidėvėjęs</v>
          </cell>
          <cell r="AJ1162" t="str">
            <v>GVTNT</v>
          </cell>
        </row>
        <row r="1163">
          <cell r="AH1163">
            <v>0</v>
          </cell>
          <cell r="AI1163" t="str">
            <v>Nusidėvėjęs</v>
          </cell>
          <cell r="AJ1163" t="str">
            <v>GVTNT</v>
          </cell>
        </row>
        <row r="1164">
          <cell r="AH1164">
            <v>0</v>
          </cell>
          <cell r="AI1164" t="str">
            <v>Nusidėvėjęs</v>
          </cell>
          <cell r="AJ1164" t="str">
            <v>GVTNT</v>
          </cell>
        </row>
        <row r="1165">
          <cell r="AH1165">
            <v>0</v>
          </cell>
          <cell r="AI1165" t="str">
            <v>Nusidėvėjęs</v>
          </cell>
          <cell r="AJ1165" t="str">
            <v>GVTNT</v>
          </cell>
        </row>
        <row r="1166">
          <cell r="AH1166">
            <v>0</v>
          </cell>
          <cell r="AI1166" t="str">
            <v>Nusidėvėjęs</v>
          </cell>
          <cell r="AJ1166" t="str">
            <v>GVTNT</v>
          </cell>
        </row>
        <row r="1167">
          <cell r="AH1167">
            <v>0</v>
          </cell>
          <cell r="AI1167" t="str">
            <v>Nusidėvėjęs</v>
          </cell>
          <cell r="AJ1167" t="str">
            <v>GVTNT</v>
          </cell>
        </row>
        <row r="1168">
          <cell r="AH1168">
            <v>0</v>
          </cell>
          <cell r="AI1168" t="str">
            <v>Nusidėvėjęs</v>
          </cell>
          <cell r="AJ1168" t="str">
            <v>GVTNT</v>
          </cell>
        </row>
        <row r="1169">
          <cell r="AH1169">
            <v>0</v>
          </cell>
          <cell r="AI1169" t="str">
            <v>Nusidėvėjęs</v>
          </cell>
          <cell r="AJ1169" t="str">
            <v>GVTNT</v>
          </cell>
        </row>
        <row r="1170">
          <cell r="AH1170">
            <v>0</v>
          </cell>
          <cell r="AI1170" t="str">
            <v>Nusidėvėjęs</v>
          </cell>
          <cell r="AJ1170" t="str">
            <v>GVTNT</v>
          </cell>
        </row>
        <row r="1171">
          <cell r="AH1171">
            <v>0</v>
          </cell>
          <cell r="AI1171" t="str">
            <v>Nusidėvėjęs</v>
          </cell>
          <cell r="AJ1171" t="str">
            <v>GVTNT</v>
          </cell>
        </row>
        <row r="1172">
          <cell r="AH1172">
            <v>0</v>
          </cell>
          <cell r="AI1172" t="str">
            <v>Nusidėvėjęs</v>
          </cell>
          <cell r="AJ1172" t="str">
            <v>GVTNT</v>
          </cell>
        </row>
        <row r="1173">
          <cell r="AH1173">
            <v>0</v>
          </cell>
          <cell r="AI1173" t="str">
            <v>Nusidėvėjęs</v>
          </cell>
          <cell r="AJ1173" t="str">
            <v>GVTNT</v>
          </cell>
        </row>
        <row r="1174">
          <cell r="AH1174">
            <v>0</v>
          </cell>
          <cell r="AI1174" t="str">
            <v>Nusidėvėjęs</v>
          </cell>
          <cell r="AJ1174" t="str">
            <v>GVTNT</v>
          </cell>
        </row>
        <row r="1175">
          <cell r="AH1175">
            <v>0</v>
          </cell>
          <cell r="AI1175" t="str">
            <v>Nusidėvėjęs</v>
          </cell>
          <cell r="AJ1175" t="str">
            <v>GVTNT</v>
          </cell>
        </row>
        <row r="1176">
          <cell r="AH1176">
            <v>0</v>
          </cell>
          <cell r="AI1176" t="str">
            <v>Nusidėvėjęs</v>
          </cell>
          <cell r="AJ1176" t="str">
            <v>GVTNT</v>
          </cell>
        </row>
        <row r="1177">
          <cell r="AH1177">
            <v>0</v>
          </cell>
          <cell r="AI1177" t="str">
            <v>Nusidėvėjęs</v>
          </cell>
          <cell r="AJ1177" t="str">
            <v>GVTNT</v>
          </cell>
        </row>
        <row r="1178">
          <cell r="AH1178">
            <v>0</v>
          </cell>
          <cell r="AI1178" t="str">
            <v>Nusidėvėjęs</v>
          </cell>
          <cell r="AJ1178" t="str">
            <v>GVTNT</v>
          </cell>
        </row>
        <row r="1179">
          <cell r="AH1179">
            <v>0</v>
          </cell>
          <cell r="AI1179" t="str">
            <v>Nusidėvėjęs</v>
          </cell>
          <cell r="AJ1179" t="str">
            <v>GVTNT</v>
          </cell>
        </row>
        <row r="1180">
          <cell r="AH1180">
            <v>0</v>
          </cell>
          <cell r="AI1180" t="str">
            <v>Nusidėvėjęs</v>
          </cell>
          <cell r="AJ1180" t="str">
            <v>GVTNT</v>
          </cell>
        </row>
        <row r="1181">
          <cell r="AH1181">
            <v>0</v>
          </cell>
          <cell r="AI1181" t="str">
            <v>Nusidėvėjęs</v>
          </cell>
          <cell r="AJ1181" t="str">
            <v>GVTNT</v>
          </cell>
        </row>
        <row r="1182">
          <cell r="AH1182">
            <v>0</v>
          </cell>
          <cell r="AI1182" t="str">
            <v>Nusidėvėjęs</v>
          </cell>
          <cell r="AJ1182" t="str">
            <v>GVTNT</v>
          </cell>
        </row>
        <row r="1183">
          <cell r="AH1183">
            <v>0</v>
          </cell>
          <cell r="AI1183" t="str">
            <v>Nusidėvėjęs</v>
          </cell>
          <cell r="AJ1183" t="str">
            <v>GVTNT</v>
          </cell>
        </row>
        <row r="1184">
          <cell r="AH1184">
            <v>0</v>
          </cell>
          <cell r="AI1184" t="str">
            <v>Nusidėvėjęs</v>
          </cell>
          <cell r="AJ1184" t="str">
            <v>GVTNT</v>
          </cell>
        </row>
        <row r="1185">
          <cell r="AH1185">
            <v>0</v>
          </cell>
          <cell r="AI1185" t="str">
            <v>Nusidėvėjęs</v>
          </cell>
          <cell r="AJ1185" t="str">
            <v>GVTNT</v>
          </cell>
        </row>
        <row r="1186">
          <cell r="AH1186">
            <v>0</v>
          </cell>
          <cell r="AI1186" t="str">
            <v>Nusidėvėjęs</v>
          </cell>
          <cell r="AJ1186" t="str">
            <v>GVTNT</v>
          </cell>
        </row>
        <row r="1187">
          <cell r="AH1187">
            <v>0</v>
          </cell>
          <cell r="AI1187" t="str">
            <v>Nusidėvėjęs</v>
          </cell>
          <cell r="AJ1187" t="str">
            <v>GVTNT</v>
          </cell>
        </row>
        <row r="1188">
          <cell r="AH1188">
            <v>0</v>
          </cell>
          <cell r="AI1188" t="str">
            <v>Nusidėvėjęs</v>
          </cell>
          <cell r="AJ1188" t="str">
            <v>GVTNT</v>
          </cell>
        </row>
        <row r="1189">
          <cell r="AH1189">
            <v>0</v>
          </cell>
          <cell r="AI1189" t="str">
            <v>Nusidėvėjęs</v>
          </cell>
          <cell r="AJ1189" t="str">
            <v>GVTNT</v>
          </cell>
        </row>
        <row r="1190">
          <cell r="AH1190">
            <v>0</v>
          </cell>
          <cell r="AI1190" t="str">
            <v>Nusidėvėjęs</v>
          </cell>
          <cell r="AJ1190" t="str">
            <v>GVTNT</v>
          </cell>
        </row>
        <row r="1191">
          <cell r="AH1191">
            <v>0</v>
          </cell>
          <cell r="AI1191" t="str">
            <v>Nusidėvėjęs</v>
          </cell>
          <cell r="AJ1191" t="str">
            <v>GVTNT</v>
          </cell>
        </row>
        <row r="1192">
          <cell r="AH1192">
            <v>0</v>
          </cell>
          <cell r="AI1192" t="str">
            <v>Nusidėvėjęs</v>
          </cell>
          <cell r="AJ1192" t="str">
            <v>GVTNT</v>
          </cell>
        </row>
        <row r="1193">
          <cell r="AH1193">
            <v>0</v>
          </cell>
          <cell r="AI1193" t="str">
            <v>Nusidėvėjęs</v>
          </cell>
          <cell r="AJ1193" t="str">
            <v>GVTNT</v>
          </cell>
        </row>
        <row r="1194">
          <cell r="AH1194">
            <v>0</v>
          </cell>
          <cell r="AI1194" t="str">
            <v>Nusidėvėjęs</v>
          </cell>
          <cell r="AJ1194" t="str">
            <v>GVTNT</v>
          </cell>
        </row>
        <row r="1195">
          <cell r="AH1195">
            <v>0</v>
          </cell>
          <cell r="AI1195" t="str">
            <v>Nusidėvėjęs</v>
          </cell>
          <cell r="AJ1195" t="str">
            <v>GVTNT</v>
          </cell>
        </row>
        <row r="1196">
          <cell r="AH1196">
            <v>0</v>
          </cell>
          <cell r="AI1196" t="str">
            <v>Nusidėvėjęs</v>
          </cell>
          <cell r="AJ1196" t="str">
            <v>GVTNT</v>
          </cell>
        </row>
        <row r="1197">
          <cell r="AH1197">
            <v>0</v>
          </cell>
          <cell r="AI1197" t="str">
            <v>Nusidėvėjęs</v>
          </cell>
          <cell r="AJ1197" t="str">
            <v>GVTNT</v>
          </cell>
        </row>
        <row r="1198">
          <cell r="AH1198">
            <v>0</v>
          </cell>
          <cell r="AI1198" t="str">
            <v>Nusidėvėjęs</v>
          </cell>
          <cell r="AJ1198" t="str">
            <v>GVTNT</v>
          </cell>
        </row>
        <row r="1199">
          <cell r="AH1199">
            <v>0</v>
          </cell>
          <cell r="AI1199" t="str">
            <v>Nusidėvėjęs</v>
          </cell>
          <cell r="AJ1199" t="str">
            <v>GVTNT</v>
          </cell>
        </row>
        <row r="1200">
          <cell r="AH1200">
            <v>0</v>
          </cell>
          <cell r="AI1200" t="str">
            <v>Nusidėvėjęs</v>
          </cell>
          <cell r="AJ1200" t="str">
            <v>GVTNT</v>
          </cell>
        </row>
        <row r="1201">
          <cell r="AH1201">
            <v>0</v>
          </cell>
          <cell r="AI1201" t="str">
            <v>Nusidėvėjęs</v>
          </cell>
          <cell r="AJ1201" t="str">
            <v>GVTNT</v>
          </cell>
        </row>
        <row r="1202">
          <cell r="AH1202">
            <v>0</v>
          </cell>
          <cell r="AI1202" t="str">
            <v>Nusidėvėjęs</v>
          </cell>
          <cell r="AJ1202" t="str">
            <v>GVTNT</v>
          </cell>
        </row>
        <row r="1203">
          <cell r="AH1203">
            <v>0</v>
          </cell>
          <cell r="AI1203" t="str">
            <v>Nusidėvėjęs</v>
          </cell>
          <cell r="AJ1203" t="str">
            <v>GVTNT</v>
          </cell>
        </row>
        <row r="1204">
          <cell r="AH1204">
            <v>0</v>
          </cell>
          <cell r="AI1204" t="str">
            <v>Nusidėvėjęs</v>
          </cell>
          <cell r="AJ1204" t="str">
            <v>GVTNT</v>
          </cell>
        </row>
        <row r="1205">
          <cell r="AH1205">
            <v>0</v>
          </cell>
          <cell r="AI1205" t="str">
            <v>Nusidėvėjęs</v>
          </cell>
          <cell r="AJ1205" t="str">
            <v>GVTNT</v>
          </cell>
        </row>
        <row r="1206">
          <cell r="AH1206">
            <v>0</v>
          </cell>
          <cell r="AI1206" t="str">
            <v>Nusidėvėjęs</v>
          </cell>
          <cell r="AJ1206" t="str">
            <v>GVTNT</v>
          </cell>
        </row>
        <row r="1207">
          <cell r="AH1207">
            <v>0</v>
          </cell>
          <cell r="AI1207" t="str">
            <v>Nusidėvėjęs</v>
          </cell>
          <cell r="AJ1207" t="str">
            <v>GVTNT</v>
          </cell>
        </row>
        <row r="1208">
          <cell r="AH1208">
            <v>0</v>
          </cell>
          <cell r="AI1208" t="str">
            <v>Nusidėvėjęs</v>
          </cell>
          <cell r="AJ1208" t="str">
            <v>GVTNT</v>
          </cell>
        </row>
        <row r="1209">
          <cell r="AH1209">
            <v>0</v>
          </cell>
          <cell r="AI1209" t="str">
            <v>Nusidėvėjęs</v>
          </cell>
          <cell r="AJ1209" t="str">
            <v>GVTNT</v>
          </cell>
        </row>
        <row r="1210">
          <cell r="AH1210">
            <v>0</v>
          </cell>
          <cell r="AI1210" t="str">
            <v>Nusidėvėjęs</v>
          </cell>
          <cell r="AJ1210" t="str">
            <v>GVTNT</v>
          </cell>
        </row>
        <row r="1211">
          <cell r="AH1211">
            <v>0</v>
          </cell>
          <cell r="AI1211" t="str">
            <v>Nusidėvėjęs</v>
          </cell>
          <cell r="AJ1211" t="str">
            <v>GVTNT</v>
          </cell>
        </row>
        <row r="1212">
          <cell r="AH1212">
            <v>0</v>
          </cell>
          <cell r="AI1212" t="str">
            <v>Nusidėvėjęs</v>
          </cell>
          <cell r="AJ1212" t="str">
            <v>GVTNT</v>
          </cell>
        </row>
        <row r="1213">
          <cell r="AH1213">
            <v>0</v>
          </cell>
          <cell r="AI1213" t="str">
            <v>Nusidėvėjęs</v>
          </cell>
          <cell r="AJ1213" t="str">
            <v>GVTNT</v>
          </cell>
        </row>
        <row r="1214">
          <cell r="AH1214">
            <v>0</v>
          </cell>
          <cell r="AI1214" t="str">
            <v>Nusidėvėjęs</v>
          </cell>
          <cell r="AJ1214" t="str">
            <v>GVTNT</v>
          </cell>
        </row>
        <row r="1215">
          <cell r="AH1215">
            <v>0</v>
          </cell>
          <cell r="AI1215" t="str">
            <v>Nusidėvėjęs</v>
          </cell>
          <cell r="AJ1215" t="str">
            <v>GVTNT</v>
          </cell>
        </row>
        <row r="1216">
          <cell r="AH1216">
            <v>0</v>
          </cell>
          <cell r="AI1216" t="str">
            <v>Nusidėvėjęs</v>
          </cell>
          <cell r="AJ1216" t="str">
            <v>GVTNT</v>
          </cell>
        </row>
        <row r="1217">
          <cell r="AH1217">
            <v>0</v>
          </cell>
          <cell r="AI1217" t="str">
            <v>Nusidėvėjęs</v>
          </cell>
          <cell r="AJ1217" t="str">
            <v>GVTNT</v>
          </cell>
        </row>
        <row r="1218">
          <cell r="AH1218">
            <v>0</v>
          </cell>
          <cell r="AI1218" t="str">
            <v>Nusidėvėjęs</v>
          </cell>
          <cell r="AJ1218" t="str">
            <v>GVTNT</v>
          </cell>
        </row>
        <row r="1219">
          <cell r="AH1219">
            <v>0</v>
          </cell>
          <cell r="AI1219" t="str">
            <v>Nusidėvėjęs</v>
          </cell>
          <cell r="AJ1219" t="str">
            <v>GVTNT</v>
          </cell>
        </row>
        <row r="1220">
          <cell r="AH1220">
            <v>0</v>
          </cell>
          <cell r="AI1220" t="str">
            <v>Nusidėvėjęs</v>
          </cell>
          <cell r="AJ1220" t="str">
            <v>GVTNT</v>
          </cell>
        </row>
        <row r="1221">
          <cell r="AH1221">
            <v>0</v>
          </cell>
          <cell r="AI1221" t="str">
            <v>Nusidėvėjęs</v>
          </cell>
          <cell r="AJ1221" t="str">
            <v>GVTNT</v>
          </cell>
        </row>
        <row r="1222">
          <cell r="AH1222">
            <v>0</v>
          </cell>
          <cell r="AI1222" t="str">
            <v>Nusidėvėjęs</v>
          </cell>
          <cell r="AJ1222" t="str">
            <v>GVTNT</v>
          </cell>
        </row>
        <row r="1223">
          <cell r="AH1223">
            <v>0</v>
          </cell>
          <cell r="AI1223" t="str">
            <v>Nusidėvėjęs</v>
          </cell>
          <cell r="AJ1223" t="str">
            <v>GVTNT</v>
          </cell>
        </row>
        <row r="1224">
          <cell r="AH1224">
            <v>0</v>
          </cell>
          <cell r="AI1224" t="str">
            <v>Nusidėvėjęs</v>
          </cell>
          <cell r="AJ1224" t="str">
            <v>GVTNT</v>
          </cell>
        </row>
        <row r="1225">
          <cell r="AH1225">
            <v>0</v>
          </cell>
          <cell r="AI1225" t="str">
            <v>Nusidėvėjęs</v>
          </cell>
          <cell r="AJ1225" t="str">
            <v>GVTNT</v>
          </cell>
        </row>
        <row r="1226">
          <cell r="AH1226">
            <v>0</v>
          </cell>
          <cell r="AI1226" t="str">
            <v>Nusidėvėjęs</v>
          </cell>
          <cell r="AJ1226" t="str">
            <v>GVTNT</v>
          </cell>
        </row>
        <row r="1227">
          <cell r="AH1227">
            <v>0</v>
          </cell>
          <cell r="AI1227" t="str">
            <v>Nusidėvėjęs</v>
          </cell>
          <cell r="AJ1227" t="str">
            <v>GVTNT</v>
          </cell>
        </row>
        <row r="1228">
          <cell r="AH1228">
            <v>0</v>
          </cell>
          <cell r="AI1228" t="str">
            <v>Nusidėvėjęs</v>
          </cell>
          <cell r="AJ1228" t="str">
            <v>GVTNT</v>
          </cell>
        </row>
        <row r="1229">
          <cell r="AH1229">
            <v>0</v>
          </cell>
          <cell r="AI1229" t="str">
            <v>Nusidėvėjęs</v>
          </cell>
          <cell r="AJ1229" t="str">
            <v>GVTNT</v>
          </cell>
        </row>
        <row r="1230">
          <cell r="AH1230">
            <v>0</v>
          </cell>
          <cell r="AI1230" t="str">
            <v>Nusidėvėjęs</v>
          </cell>
          <cell r="AJ1230" t="str">
            <v>GVTNT</v>
          </cell>
        </row>
        <row r="1231">
          <cell r="AH1231">
            <v>0</v>
          </cell>
          <cell r="AI1231" t="str">
            <v>Nusidėvėjęs</v>
          </cell>
          <cell r="AJ1231" t="str">
            <v>GVTNT</v>
          </cell>
        </row>
        <row r="1232">
          <cell r="AH1232">
            <v>0</v>
          </cell>
          <cell r="AI1232" t="str">
            <v>Nusidėvėjęs</v>
          </cell>
          <cell r="AJ1232" t="str">
            <v>GVTNT</v>
          </cell>
        </row>
        <row r="1233">
          <cell r="AH1233">
            <v>0</v>
          </cell>
          <cell r="AI1233" t="str">
            <v>Nusidėvėjęs</v>
          </cell>
          <cell r="AJ1233" t="str">
            <v>GVTNT</v>
          </cell>
        </row>
        <row r="1234">
          <cell r="AH1234">
            <v>0</v>
          </cell>
          <cell r="AI1234" t="str">
            <v>Nusidėvėjęs</v>
          </cell>
          <cell r="AJ1234" t="str">
            <v>GVTNT</v>
          </cell>
        </row>
        <row r="1235">
          <cell r="AH1235">
            <v>0</v>
          </cell>
          <cell r="AI1235" t="str">
            <v>Nusidėvėjęs</v>
          </cell>
          <cell r="AJ1235" t="str">
            <v>GVTNT</v>
          </cell>
        </row>
        <row r="1236">
          <cell r="AH1236">
            <v>0</v>
          </cell>
          <cell r="AI1236" t="str">
            <v>Nusidėvėjęs</v>
          </cell>
          <cell r="AJ1236" t="str">
            <v>GVTNT</v>
          </cell>
        </row>
        <row r="1237">
          <cell r="AH1237">
            <v>0</v>
          </cell>
          <cell r="AI1237" t="str">
            <v>Nusidėvėjęs</v>
          </cell>
          <cell r="AJ1237" t="str">
            <v>GVTNT</v>
          </cell>
        </row>
        <row r="1238">
          <cell r="AH1238">
            <v>0</v>
          </cell>
          <cell r="AI1238" t="str">
            <v>Nusidėvėjęs</v>
          </cell>
          <cell r="AJ1238" t="str">
            <v>GVTNT</v>
          </cell>
        </row>
        <row r="1239">
          <cell r="AH1239">
            <v>0</v>
          </cell>
          <cell r="AI1239" t="str">
            <v>Nusidėvėjęs</v>
          </cell>
          <cell r="AJ1239" t="str">
            <v>GVTNT</v>
          </cell>
        </row>
        <row r="1240">
          <cell r="AH1240">
            <v>0</v>
          </cell>
          <cell r="AI1240" t="str">
            <v>Nusidėvėjęs</v>
          </cell>
          <cell r="AJ1240" t="str">
            <v>GVTNT</v>
          </cell>
        </row>
        <row r="1241">
          <cell r="AH1241">
            <v>0</v>
          </cell>
          <cell r="AI1241" t="str">
            <v>Nusidėvėjęs</v>
          </cell>
          <cell r="AJ1241" t="str">
            <v>GVTNT</v>
          </cell>
        </row>
        <row r="1242">
          <cell r="AH1242">
            <v>0</v>
          </cell>
          <cell r="AI1242" t="str">
            <v>Nusidėvėjęs</v>
          </cell>
          <cell r="AJ1242" t="str">
            <v>GVTNT</v>
          </cell>
        </row>
        <row r="1243">
          <cell r="AH1243">
            <v>0</v>
          </cell>
          <cell r="AI1243" t="str">
            <v>Nusidėvėjęs</v>
          </cell>
          <cell r="AJ1243" t="str">
            <v>GVTNT</v>
          </cell>
        </row>
        <row r="1244">
          <cell r="AH1244">
            <v>0</v>
          </cell>
          <cell r="AI1244" t="str">
            <v>Nusidėvėjęs</v>
          </cell>
          <cell r="AJ1244" t="str">
            <v>GVTNT</v>
          </cell>
        </row>
        <row r="1245">
          <cell r="AH1245">
            <v>0</v>
          </cell>
          <cell r="AI1245" t="str">
            <v>Nusidėvėjęs</v>
          </cell>
          <cell r="AJ1245" t="str">
            <v>GVTNT</v>
          </cell>
        </row>
        <row r="1246">
          <cell r="AH1246">
            <v>0</v>
          </cell>
          <cell r="AI1246" t="str">
            <v>Nusidėvėjęs</v>
          </cell>
          <cell r="AJ1246" t="str">
            <v>GVTNT</v>
          </cell>
        </row>
        <row r="1247">
          <cell r="AH1247">
            <v>0</v>
          </cell>
          <cell r="AI1247" t="str">
            <v>Nusidėvėjęs</v>
          </cell>
          <cell r="AJ1247" t="str">
            <v>GVTNT</v>
          </cell>
        </row>
        <row r="1248">
          <cell r="AH1248">
            <v>0</v>
          </cell>
          <cell r="AI1248" t="str">
            <v>Nusidėvėjęs</v>
          </cell>
          <cell r="AJ1248" t="str">
            <v>GVTNT</v>
          </cell>
        </row>
        <row r="1249">
          <cell r="AH1249">
            <v>0</v>
          </cell>
          <cell r="AI1249" t="str">
            <v>Nusidėvėjęs</v>
          </cell>
          <cell r="AJ1249" t="str">
            <v>GVTNT</v>
          </cell>
        </row>
        <row r="1250">
          <cell r="AH1250">
            <v>0</v>
          </cell>
          <cell r="AI1250" t="str">
            <v>Nusidėvėjęs</v>
          </cell>
          <cell r="AJ1250" t="str">
            <v>GVTNT</v>
          </cell>
        </row>
        <row r="1251">
          <cell r="AH1251">
            <v>0</v>
          </cell>
          <cell r="AI1251" t="str">
            <v>Nusidėvėjęs</v>
          </cell>
          <cell r="AJ1251" t="str">
            <v>GVTNT</v>
          </cell>
        </row>
        <row r="1252">
          <cell r="AH1252">
            <v>0</v>
          </cell>
          <cell r="AI1252" t="str">
            <v>Nusidėvėjęs</v>
          </cell>
          <cell r="AJ1252" t="str">
            <v>GVTNT</v>
          </cell>
        </row>
        <row r="1253">
          <cell r="AH1253">
            <v>0</v>
          </cell>
          <cell r="AI1253" t="str">
            <v>Nusidėvėjęs</v>
          </cell>
          <cell r="AJ1253" t="str">
            <v>GVTNT</v>
          </cell>
        </row>
        <row r="1254">
          <cell r="AH1254">
            <v>0</v>
          </cell>
          <cell r="AI1254" t="str">
            <v>Nusidėvėjęs</v>
          </cell>
          <cell r="AJ1254" t="str">
            <v>GVTNT</v>
          </cell>
        </row>
        <row r="1255">
          <cell r="AH1255">
            <v>0</v>
          </cell>
          <cell r="AI1255" t="str">
            <v>Nusidėvėjęs</v>
          </cell>
          <cell r="AJ1255" t="str">
            <v>GVTNT</v>
          </cell>
        </row>
        <row r="1256">
          <cell r="AH1256">
            <v>0</v>
          </cell>
          <cell r="AI1256" t="str">
            <v>Nusidėvėjęs</v>
          </cell>
          <cell r="AJ1256" t="str">
            <v>GVTNT</v>
          </cell>
        </row>
        <row r="1257">
          <cell r="AH1257">
            <v>0</v>
          </cell>
          <cell r="AI1257" t="str">
            <v>Nusidėvėjęs</v>
          </cell>
          <cell r="AJ1257" t="str">
            <v>GVTNT</v>
          </cell>
        </row>
        <row r="1258">
          <cell r="AH1258">
            <v>0</v>
          </cell>
          <cell r="AI1258" t="str">
            <v>Nusidėvėjęs</v>
          </cell>
          <cell r="AJ1258" t="str">
            <v>GVTNT</v>
          </cell>
        </row>
        <row r="1259">
          <cell r="AH1259">
            <v>0</v>
          </cell>
          <cell r="AI1259" t="str">
            <v>Nusidėvėjęs</v>
          </cell>
          <cell r="AJ1259" t="str">
            <v>GVTNT</v>
          </cell>
        </row>
        <row r="1260">
          <cell r="AH1260">
            <v>0</v>
          </cell>
          <cell r="AI1260" t="str">
            <v>Nusidėvėjęs</v>
          </cell>
          <cell r="AJ1260" t="str">
            <v>GVTNT</v>
          </cell>
        </row>
        <row r="1261">
          <cell r="AH1261">
            <v>0</v>
          </cell>
          <cell r="AI1261" t="str">
            <v>Nusidėvėjęs</v>
          </cell>
          <cell r="AJ1261" t="str">
            <v>GVTNT</v>
          </cell>
        </row>
        <row r="1262">
          <cell r="AH1262">
            <v>0</v>
          </cell>
          <cell r="AI1262" t="str">
            <v>Nusidėvėjęs</v>
          </cell>
          <cell r="AJ1262" t="str">
            <v>GVTNT</v>
          </cell>
        </row>
        <row r="1263">
          <cell r="AH1263">
            <v>0</v>
          </cell>
          <cell r="AI1263" t="str">
            <v>Nusidėvėjęs</v>
          </cell>
          <cell r="AJ1263" t="str">
            <v>GVTNT</v>
          </cell>
        </row>
        <row r="1264">
          <cell r="AH1264">
            <v>0</v>
          </cell>
          <cell r="AI1264" t="str">
            <v>Nusidėvėjęs</v>
          </cell>
          <cell r="AJ1264" t="str">
            <v>GVTNT</v>
          </cell>
        </row>
        <row r="1265">
          <cell r="AH1265">
            <v>0</v>
          </cell>
          <cell r="AI1265" t="str">
            <v>Nusidėvėjęs</v>
          </cell>
          <cell r="AJ1265" t="str">
            <v>GVTNT</v>
          </cell>
        </row>
        <row r="1266">
          <cell r="AH1266">
            <v>0</v>
          </cell>
          <cell r="AI1266" t="str">
            <v>Nusidėvėjęs</v>
          </cell>
          <cell r="AJ1266" t="str">
            <v>GVTNT</v>
          </cell>
        </row>
        <row r="1267">
          <cell r="AH1267">
            <v>0</v>
          </cell>
          <cell r="AI1267" t="str">
            <v>Nusidėvėjęs</v>
          </cell>
          <cell r="AJ1267" t="str">
            <v>GVTNT</v>
          </cell>
        </row>
        <row r="1268">
          <cell r="AH1268">
            <v>0</v>
          </cell>
          <cell r="AI1268" t="str">
            <v>Nusidėvėjęs</v>
          </cell>
          <cell r="AJ1268" t="str">
            <v>GVTNT</v>
          </cell>
        </row>
        <row r="1269">
          <cell r="AH1269">
            <v>0</v>
          </cell>
          <cell r="AI1269" t="str">
            <v>Nusidėvėjęs</v>
          </cell>
          <cell r="AJ1269" t="str">
            <v>GVTNT</v>
          </cell>
        </row>
        <row r="1270">
          <cell r="AH1270">
            <v>0</v>
          </cell>
          <cell r="AI1270" t="str">
            <v>Nusidėvėjęs</v>
          </cell>
          <cell r="AJ1270" t="str">
            <v>GVTNT</v>
          </cell>
        </row>
        <row r="1271">
          <cell r="AH1271">
            <v>0</v>
          </cell>
          <cell r="AI1271" t="str">
            <v>Nusidėvėjęs</v>
          </cell>
          <cell r="AJ1271" t="str">
            <v>GVTNT</v>
          </cell>
        </row>
        <row r="1272">
          <cell r="AH1272">
            <v>0</v>
          </cell>
          <cell r="AI1272" t="str">
            <v>Nusidėvėjęs</v>
          </cell>
          <cell r="AJ1272" t="str">
            <v>GVTNT</v>
          </cell>
        </row>
        <row r="1273">
          <cell r="AH1273">
            <v>0</v>
          </cell>
          <cell r="AI1273" t="str">
            <v>Nusidėvėjęs</v>
          </cell>
          <cell r="AJ1273" t="str">
            <v>GVTNT</v>
          </cell>
        </row>
        <row r="1274">
          <cell r="AH1274">
            <v>0</v>
          </cell>
          <cell r="AI1274" t="str">
            <v>Nusidėvėjęs</v>
          </cell>
          <cell r="AJ1274" t="str">
            <v>GVTNT</v>
          </cell>
        </row>
        <row r="1275">
          <cell r="AH1275">
            <v>0</v>
          </cell>
          <cell r="AI1275" t="str">
            <v>Nusidėvėjęs</v>
          </cell>
          <cell r="AJ1275" t="str">
            <v>GVTNT</v>
          </cell>
        </row>
        <row r="1276">
          <cell r="AH1276">
            <v>0</v>
          </cell>
          <cell r="AI1276" t="str">
            <v>Nusidėvėjęs</v>
          </cell>
          <cell r="AJ1276" t="str">
            <v>GVTNT</v>
          </cell>
        </row>
        <row r="1277">
          <cell r="AH1277">
            <v>0</v>
          </cell>
          <cell r="AI1277" t="str">
            <v>Nusidėvėjęs</v>
          </cell>
          <cell r="AJ1277" t="str">
            <v>GVTNT</v>
          </cell>
        </row>
        <row r="1278">
          <cell r="AH1278">
            <v>0</v>
          </cell>
          <cell r="AI1278" t="str">
            <v>Nusidėvėjęs</v>
          </cell>
          <cell r="AJ1278" t="str">
            <v>GVTNT</v>
          </cell>
        </row>
        <row r="1279">
          <cell r="AH1279">
            <v>0</v>
          </cell>
          <cell r="AI1279" t="str">
            <v>Nusidėvėjęs</v>
          </cell>
          <cell r="AJ1279" t="str">
            <v>GVTNT</v>
          </cell>
        </row>
        <row r="1280">
          <cell r="AH1280">
            <v>0</v>
          </cell>
          <cell r="AI1280" t="str">
            <v>Nusidėvėjęs</v>
          </cell>
          <cell r="AJ1280" t="str">
            <v>GVTNT</v>
          </cell>
        </row>
        <row r="1281">
          <cell r="AH1281">
            <v>0</v>
          </cell>
          <cell r="AI1281" t="str">
            <v>Nusidėvėjęs</v>
          </cell>
          <cell r="AJ1281" t="str">
            <v>GVTNT</v>
          </cell>
        </row>
        <row r="1282">
          <cell r="AH1282">
            <v>0</v>
          </cell>
          <cell r="AI1282" t="str">
            <v>Nusidėvėjęs</v>
          </cell>
          <cell r="AJ1282" t="str">
            <v>GVTNT</v>
          </cell>
        </row>
        <row r="1283">
          <cell r="AH1283">
            <v>0</v>
          </cell>
          <cell r="AI1283" t="str">
            <v>Nusidėvėjęs</v>
          </cell>
          <cell r="AJ1283" t="str">
            <v>GVTNT</v>
          </cell>
        </row>
        <row r="1284">
          <cell r="AH1284">
            <v>0</v>
          </cell>
          <cell r="AI1284" t="str">
            <v>Nusidėvėjęs</v>
          </cell>
          <cell r="AJ1284" t="str">
            <v>GVTNT</v>
          </cell>
        </row>
        <row r="1285">
          <cell r="AH1285">
            <v>0</v>
          </cell>
          <cell r="AI1285" t="str">
            <v>Nusidėvėjęs</v>
          </cell>
          <cell r="AJ1285" t="str">
            <v>GVTNT</v>
          </cell>
        </row>
        <row r="1286">
          <cell r="AH1286">
            <v>0</v>
          </cell>
          <cell r="AI1286" t="str">
            <v>Nusidėvėjęs</v>
          </cell>
          <cell r="AJ1286" t="str">
            <v>GVTNT</v>
          </cell>
        </row>
        <row r="1287">
          <cell r="AH1287">
            <v>0</v>
          </cell>
          <cell r="AI1287" t="str">
            <v>Nusidėvėjęs</v>
          </cell>
          <cell r="AJ1287" t="str">
            <v>GVTNT</v>
          </cell>
        </row>
        <row r="1288">
          <cell r="AH1288">
            <v>0</v>
          </cell>
          <cell r="AI1288" t="str">
            <v>Nusidėvėjęs</v>
          </cell>
          <cell r="AJ1288" t="str">
            <v>GVTNT</v>
          </cell>
        </row>
        <row r="1289">
          <cell r="AH1289">
            <v>0</v>
          </cell>
          <cell r="AI1289" t="str">
            <v>Nusidėvėjęs</v>
          </cell>
          <cell r="AJ1289" t="str">
            <v>GVTNT</v>
          </cell>
        </row>
        <row r="1290">
          <cell r="AH1290">
            <v>0</v>
          </cell>
          <cell r="AI1290" t="str">
            <v>Nusidėvėjęs</v>
          </cell>
          <cell r="AJ1290" t="str">
            <v>GVTNT</v>
          </cell>
        </row>
        <row r="1291">
          <cell r="AH1291">
            <v>0</v>
          </cell>
          <cell r="AI1291" t="str">
            <v>Nusidėvėjęs</v>
          </cell>
          <cell r="AJ1291" t="str">
            <v>GVTNT</v>
          </cell>
        </row>
        <row r="1292">
          <cell r="AH1292">
            <v>0</v>
          </cell>
          <cell r="AI1292" t="str">
            <v>Nusidėvėjęs</v>
          </cell>
          <cell r="AJ1292" t="str">
            <v>GVTNT</v>
          </cell>
        </row>
        <row r="1293">
          <cell r="AH1293">
            <v>0</v>
          </cell>
          <cell r="AI1293" t="str">
            <v>Nusidėvėjęs</v>
          </cell>
          <cell r="AJ1293" t="str">
            <v>GVTNT</v>
          </cell>
        </row>
        <row r="1294">
          <cell r="AH1294">
            <v>0</v>
          </cell>
          <cell r="AI1294" t="str">
            <v>Nusidėvėjęs</v>
          </cell>
          <cell r="AJ1294" t="str">
            <v>GVTNT</v>
          </cell>
        </row>
        <row r="1295">
          <cell r="AH1295">
            <v>0</v>
          </cell>
          <cell r="AI1295" t="str">
            <v>Nusidėvėjęs</v>
          </cell>
          <cell r="AJ1295" t="str">
            <v>GVTNT</v>
          </cell>
        </row>
        <row r="1296">
          <cell r="AH1296">
            <v>0</v>
          </cell>
          <cell r="AI1296" t="str">
            <v>Nusidėvėjęs</v>
          </cell>
          <cell r="AJ1296" t="str">
            <v>GVTNT</v>
          </cell>
        </row>
        <row r="1297">
          <cell r="AH1297">
            <v>0</v>
          </cell>
          <cell r="AI1297" t="str">
            <v>Nusidėvėjęs</v>
          </cell>
          <cell r="AJ1297" t="str">
            <v>GVTNT</v>
          </cell>
        </row>
        <row r="1298">
          <cell r="AH1298">
            <v>0</v>
          </cell>
          <cell r="AI1298" t="str">
            <v>Nusidėvėjęs</v>
          </cell>
          <cell r="AJ1298" t="str">
            <v>GVTNT</v>
          </cell>
        </row>
        <row r="1299">
          <cell r="AH1299">
            <v>0</v>
          </cell>
          <cell r="AI1299" t="str">
            <v>Nusidėvėjęs</v>
          </cell>
          <cell r="AJ1299" t="str">
            <v>GVTNT</v>
          </cell>
        </row>
        <row r="1300">
          <cell r="AH1300">
            <v>0</v>
          </cell>
          <cell r="AI1300" t="str">
            <v>Nusidėvėjęs</v>
          </cell>
          <cell r="AJ1300" t="str">
            <v>GVTNT</v>
          </cell>
        </row>
        <row r="1301">
          <cell r="AH1301">
            <v>0</v>
          </cell>
          <cell r="AI1301" t="str">
            <v>Nusidėvėjęs</v>
          </cell>
          <cell r="AJ1301" t="str">
            <v>GVTNT</v>
          </cell>
        </row>
        <row r="1302">
          <cell r="AH1302">
            <v>0</v>
          </cell>
          <cell r="AI1302" t="str">
            <v>Nusidėvėjęs</v>
          </cell>
          <cell r="AJ1302" t="str">
            <v>GVTNT</v>
          </cell>
        </row>
        <row r="1303">
          <cell r="AH1303">
            <v>0</v>
          </cell>
          <cell r="AI1303" t="str">
            <v>Nusidėvėjęs</v>
          </cell>
          <cell r="AJ1303" t="str">
            <v>GVTNT</v>
          </cell>
        </row>
        <row r="1304">
          <cell r="AH1304">
            <v>0</v>
          </cell>
          <cell r="AI1304" t="str">
            <v>Nusidėvėjęs</v>
          </cell>
          <cell r="AJ1304" t="str">
            <v>GVTNT</v>
          </cell>
        </row>
        <row r="1305">
          <cell r="AH1305">
            <v>0</v>
          </cell>
          <cell r="AI1305" t="str">
            <v>Nusidėvėjęs</v>
          </cell>
          <cell r="AJ1305" t="str">
            <v>GVTNT</v>
          </cell>
        </row>
        <row r="1306">
          <cell r="AH1306">
            <v>0</v>
          </cell>
          <cell r="AI1306" t="str">
            <v>Nusidėvėjęs</v>
          </cell>
          <cell r="AJ1306" t="str">
            <v>GVTNT</v>
          </cell>
        </row>
        <row r="1307">
          <cell r="AH1307">
            <v>0</v>
          </cell>
          <cell r="AI1307" t="str">
            <v>Nusidėvėjęs</v>
          </cell>
          <cell r="AJ1307" t="str">
            <v>GVTNT</v>
          </cell>
        </row>
        <row r="1308">
          <cell r="AH1308">
            <v>0</v>
          </cell>
          <cell r="AI1308" t="str">
            <v>Nusidėvėjęs</v>
          </cell>
          <cell r="AJ1308" t="str">
            <v>GVTNT</v>
          </cell>
        </row>
        <row r="1309">
          <cell r="AH1309">
            <v>0</v>
          </cell>
          <cell r="AI1309" t="str">
            <v>Nusidėvėjęs</v>
          </cell>
          <cell r="AJ1309" t="str">
            <v>GVTNT</v>
          </cell>
        </row>
        <row r="1310">
          <cell r="AH1310">
            <v>0</v>
          </cell>
          <cell r="AI1310" t="str">
            <v>Nusidėvėjęs</v>
          </cell>
          <cell r="AJ1310" t="str">
            <v>GVTNT</v>
          </cell>
        </row>
        <row r="1311">
          <cell r="AH1311">
            <v>0</v>
          </cell>
          <cell r="AI1311" t="str">
            <v>Nusidėvėjęs</v>
          </cell>
          <cell r="AJ1311" t="str">
            <v>GVTNT</v>
          </cell>
        </row>
        <row r="1312">
          <cell r="AH1312">
            <v>0</v>
          </cell>
          <cell r="AI1312" t="str">
            <v>Nusidėvėjęs</v>
          </cell>
          <cell r="AJ1312" t="str">
            <v>GVTNT</v>
          </cell>
        </row>
        <row r="1313">
          <cell r="AH1313">
            <v>0</v>
          </cell>
          <cell r="AI1313" t="str">
            <v>Nusidėvėjęs</v>
          </cell>
          <cell r="AJ1313" t="str">
            <v>GVTNT</v>
          </cell>
        </row>
        <row r="1314">
          <cell r="AH1314">
            <v>0</v>
          </cell>
          <cell r="AI1314" t="str">
            <v>Nusidėvėjęs</v>
          </cell>
          <cell r="AJ1314" t="str">
            <v>GVTNT</v>
          </cell>
        </row>
        <row r="1315">
          <cell r="AH1315">
            <v>0</v>
          </cell>
          <cell r="AI1315" t="str">
            <v>Nusidėvėjęs</v>
          </cell>
          <cell r="AJ1315" t="str">
            <v>GVTNT</v>
          </cell>
        </row>
        <row r="1316">
          <cell r="AH1316">
            <v>0</v>
          </cell>
          <cell r="AI1316" t="str">
            <v>Nusidėvėjęs</v>
          </cell>
          <cell r="AJ1316" t="str">
            <v>GVTNT</v>
          </cell>
        </row>
        <row r="1317">
          <cell r="AH1317">
            <v>0</v>
          </cell>
          <cell r="AI1317" t="str">
            <v>Nusidėvėjęs</v>
          </cell>
          <cell r="AJ1317" t="str">
            <v>GVTNT</v>
          </cell>
        </row>
        <row r="1318">
          <cell r="AH1318">
            <v>0</v>
          </cell>
          <cell r="AI1318" t="str">
            <v>Nusidėvėjęs</v>
          </cell>
          <cell r="AJ1318" t="str">
            <v>GVTNT</v>
          </cell>
        </row>
        <row r="1319">
          <cell r="AH1319">
            <v>0</v>
          </cell>
          <cell r="AI1319" t="str">
            <v>Nusidėvėjęs</v>
          </cell>
          <cell r="AJ1319" t="str">
            <v>GVTNT</v>
          </cell>
        </row>
        <row r="1320">
          <cell r="AH1320">
            <v>0</v>
          </cell>
          <cell r="AI1320" t="str">
            <v>Nusidėvėjęs</v>
          </cell>
          <cell r="AJ1320" t="str">
            <v>GVTNT</v>
          </cell>
        </row>
        <row r="1321">
          <cell r="AH1321">
            <v>0</v>
          </cell>
          <cell r="AI1321" t="str">
            <v>Nusidėvėjęs</v>
          </cell>
          <cell r="AJ1321" t="str">
            <v>GVTNT</v>
          </cell>
        </row>
        <row r="1322">
          <cell r="AH1322">
            <v>0</v>
          </cell>
          <cell r="AI1322" t="str">
            <v>Nusidėvėjęs</v>
          </cell>
          <cell r="AJ1322" t="str">
            <v>GVTNT</v>
          </cell>
        </row>
        <row r="1323">
          <cell r="AH1323">
            <v>0</v>
          </cell>
          <cell r="AI1323" t="str">
            <v>Nusidėvėjęs</v>
          </cell>
          <cell r="AJ1323" t="str">
            <v>GVTNT</v>
          </cell>
        </row>
        <row r="1324">
          <cell r="AH1324">
            <v>0</v>
          </cell>
          <cell r="AI1324" t="str">
            <v>Nusidėvėjęs</v>
          </cell>
          <cell r="AJ1324" t="str">
            <v>GVTNT</v>
          </cell>
        </row>
        <row r="1325">
          <cell r="AH1325">
            <v>0</v>
          </cell>
          <cell r="AI1325" t="str">
            <v>Nusidėvėjęs</v>
          </cell>
          <cell r="AJ1325" t="str">
            <v>GVTNT</v>
          </cell>
        </row>
        <row r="1326">
          <cell r="AH1326">
            <v>0</v>
          </cell>
          <cell r="AI1326" t="str">
            <v>Nusidėvėjęs</v>
          </cell>
          <cell r="AJ1326" t="str">
            <v>GVTNT</v>
          </cell>
        </row>
        <row r="1327">
          <cell r="AH1327">
            <v>0</v>
          </cell>
          <cell r="AI1327" t="str">
            <v>Nusidėvėjęs</v>
          </cell>
          <cell r="AJ1327" t="str">
            <v>GVTNT</v>
          </cell>
        </row>
        <row r="1328">
          <cell r="AH1328">
            <v>0</v>
          </cell>
          <cell r="AI1328" t="str">
            <v>Nusidėvėjęs</v>
          </cell>
          <cell r="AJ1328" t="str">
            <v>GVTNT</v>
          </cell>
        </row>
        <row r="1329">
          <cell r="AH1329">
            <v>0</v>
          </cell>
          <cell r="AI1329" t="str">
            <v>Nusidėvėjęs</v>
          </cell>
          <cell r="AJ1329" t="str">
            <v>GVTNT</v>
          </cell>
        </row>
        <row r="1330">
          <cell r="AH1330">
            <v>0</v>
          </cell>
          <cell r="AI1330" t="str">
            <v>Nusidėvėjęs</v>
          </cell>
          <cell r="AJ1330" t="str">
            <v>GVTNT</v>
          </cell>
        </row>
        <row r="1331">
          <cell r="AH1331">
            <v>0</v>
          </cell>
          <cell r="AI1331" t="str">
            <v>Nusidėvėjęs</v>
          </cell>
          <cell r="AJ1331" t="str">
            <v>GVTNT</v>
          </cell>
        </row>
        <row r="1332">
          <cell r="AH1332">
            <v>0</v>
          </cell>
          <cell r="AI1332" t="str">
            <v>Nusidėvėjęs</v>
          </cell>
          <cell r="AJ1332" t="str">
            <v>GVTNT</v>
          </cell>
        </row>
        <row r="1333">
          <cell r="AH1333">
            <v>0</v>
          </cell>
          <cell r="AI1333" t="str">
            <v>Nusidėvėjęs</v>
          </cell>
          <cell r="AJ1333" t="str">
            <v>GVTNT</v>
          </cell>
        </row>
        <row r="1334">
          <cell r="AH1334">
            <v>0</v>
          </cell>
          <cell r="AI1334" t="str">
            <v>Nusidėvėjęs</v>
          </cell>
          <cell r="AJ1334" t="str">
            <v>GVTNT</v>
          </cell>
        </row>
        <row r="1335">
          <cell r="AH1335">
            <v>0</v>
          </cell>
          <cell r="AI1335" t="str">
            <v>Nusidėvėjęs</v>
          </cell>
          <cell r="AJ1335" t="str">
            <v>GVTNT</v>
          </cell>
        </row>
        <row r="1336">
          <cell r="AH1336">
            <v>0</v>
          </cell>
          <cell r="AI1336" t="str">
            <v>Nusidėvėjęs</v>
          </cell>
          <cell r="AJ1336" t="str">
            <v>GVTNT</v>
          </cell>
        </row>
        <row r="1337">
          <cell r="AH1337">
            <v>0</v>
          </cell>
          <cell r="AI1337" t="str">
            <v>Nusidėvėjęs</v>
          </cell>
          <cell r="AJ1337" t="str">
            <v>GVTNT</v>
          </cell>
        </row>
        <row r="1338">
          <cell r="AH1338">
            <v>0</v>
          </cell>
          <cell r="AI1338" t="str">
            <v>Nusidėvėjęs</v>
          </cell>
          <cell r="AJ1338" t="str">
            <v>GVTNT</v>
          </cell>
        </row>
        <row r="1339">
          <cell r="AH1339">
            <v>0</v>
          </cell>
          <cell r="AI1339" t="str">
            <v>Nusidėvėjęs</v>
          </cell>
          <cell r="AJ1339" t="str">
            <v>GVTNT</v>
          </cell>
        </row>
        <row r="1340">
          <cell r="AH1340">
            <v>0</v>
          </cell>
          <cell r="AI1340" t="str">
            <v>Nusidėvėjęs</v>
          </cell>
          <cell r="AJ1340" t="str">
            <v>GVTNT</v>
          </cell>
        </row>
        <row r="1341">
          <cell r="AH1341">
            <v>0</v>
          </cell>
          <cell r="AI1341" t="str">
            <v>Nusidėvėjęs</v>
          </cell>
          <cell r="AJ1341" t="str">
            <v>GVTNT</v>
          </cell>
        </row>
        <row r="1342">
          <cell r="AH1342">
            <v>0</v>
          </cell>
          <cell r="AI1342" t="str">
            <v>Nusidėvėjęs</v>
          </cell>
          <cell r="AJ1342" t="str">
            <v>GVTNT</v>
          </cell>
        </row>
        <row r="1343">
          <cell r="AH1343">
            <v>0</v>
          </cell>
          <cell r="AI1343" t="str">
            <v>Nusidėvėjęs</v>
          </cell>
          <cell r="AJ1343" t="str">
            <v>GVTNT</v>
          </cell>
        </row>
        <row r="1344">
          <cell r="AH1344">
            <v>0</v>
          </cell>
          <cell r="AI1344" t="str">
            <v>Nusidėvėjęs</v>
          </cell>
          <cell r="AJ1344" t="str">
            <v>GVTNT</v>
          </cell>
        </row>
        <row r="1345">
          <cell r="AH1345">
            <v>0</v>
          </cell>
          <cell r="AI1345" t="str">
            <v>Nusidėvėjęs</v>
          </cell>
          <cell r="AJ1345" t="str">
            <v>GVTNT</v>
          </cell>
        </row>
        <row r="1346">
          <cell r="AH1346">
            <v>0</v>
          </cell>
          <cell r="AI1346" t="str">
            <v>Nusidėvėjęs</v>
          </cell>
          <cell r="AJ1346" t="str">
            <v>GVTNT</v>
          </cell>
        </row>
        <row r="1347">
          <cell r="AH1347">
            <v>0</v>
          </cell>
          <cell r="AI1347" t="str">
            <v>Nusidėvėjęs</v>
          </cell>
          <cell r="AJ1347" t="str">
            <v>GVTNT</v>
          </cell>
        </row>
        <row r="1348">
          <cell r="AH1348">
            <v>0</v>
          </cell>
          <cell r="AI1348" t="str">
            <v>Nusidėvėjęs</v>
          </cell>
          <cell r="AJ1348" t="str">
            <v>GVTNT</v>
          </cell>
        </row>
        <row r="1349">
          <cell r="AH1349">
            <v>0</v>
          </cell>
          <cell r="AI1349" t="str">
            <v>Nusidėvėjęs</v>
          </cell>
          <cell r="AJ1349" t="str">
            <v>GVTNT</v>
          </cell>
        </row>
        <row r="1350">
          <cell r="AH1350">
            <v>0</v>
          </cell>
          <cell r="AI1350" t="str">
            <v>Nusidėvėjęs</v>
          </cell>
          <cell r="AJ1350" t="str">
            <v>GVTNT</v>
          </cell>
        </row>
        <row r="1351">
          <cell r="AH1351">
            <v>0</v>
          </cell>
          <cell r="AI1351" t="str">
            <v>Nusidėvėjęs</v>
          </cell>
          <cell r="AJ1351" t="str">
            <v>GVTNT</v>
          </cell>
        </row>
        <row r="1352">
          <cell r="AH1352">
            <v>0</v>
          </cell>
          <cell r="AI1352" t="str">
            <v>Nusidėvėjęs</v>
          </cell>
          <cell r="AJ1352" t="str">
            <v>GVTNT</v>
          </cell>
        </row>
        <row r="1353">
          <cell r="AH1353">
            <v>0</v>
          </cell>
          <cell r="AI1353" t="str">
            <v>Nusidėvėjęs</v>
          </cell>
          <cell r="AJ1353" t="str">
            <v>GVTNT</v>
          </cell>
        </row>
        <row r="1354">
          <cell r="AH1354">
            <v>0</v>
          </cell>
          <cell r="AI1354" t="str">
            <v>Nusidėvėjęs</v>
          </cell>
          <cell r="AJ1354" t="str">
            <v>GVTNT</v>
          </cell>
        </row>
        <row r="1355">
          <cell r="AH1355">
            <v>0</v>
          </cell>
          <cell r="AI1355" t="str">
            <v>Nusidėvėjęs</v>
          </cell>
          <cell r="AJ1355" t="str">
            <v>GVTNT</v>
          </cell>
        </row>
        <row r="1356">
          <cell r="AH1356">
            <v>0</v>
          </cell>
          <cell r="AI1356" t="str">
            <v>Nusidėvėjęs</v>
          </cell>
          <cell r="AJ1356" t="str">
            <v>GVTNT</v>
          </cell>
        </row>
        <row r="1357">
          <cell r="AH1357">
            <v>0</v>
          </cell>
          <cell r="AI1357" t="str">
            <v>Nusidėvėjęs</v>
          </cell>
          <cell r="AJ1357" t="str">
            <v>GVTNT</v>
          </cell>
        </row>
        <row r="1358">
          <cell r="AH1358">
            <v>0</v>
          </cell>
          <cell r="AI1358" t="str">
            <v>Nusidėvėjęs</v>
          </cell>
          <cell r="AJ1358" t="str">
            <v>GVTNT</v>
          </cell>
        </row>
        <row r="1359">
          <cell r="AH1359">
            <v>0</v>
          </cell>
          <cell r="AI1359" t="str">
            <v>Nusidėvėjęs</v>
          </cell>
          <cell r="AJ1359" t="str">
            <v>GVTNT</v>
          </cell>
        </row>
        <row r="1360">
          <cell r="AH1360">
            <v>0</v>
          </cell>
          <cell r="AI1360" t="str">
            <v>Nusidėvėjęs</v>
          </cell>
          <cell r="AJ1360" t="str">
            <v>GVTNT</v>
          </cell>
        </row>
        <row r="1361">
          <cell r="AH1361">
            <v>0</v>
          </cell>
          <cell r="AI1361" t="str">
            <v>Nusidėvėjęs</v>
          </cell>
          <cell r="AJ1361" t="str">
            <v>GVTNT</v>
          </cell>
        </row>
        <row r="1362">
          <cell r="AH1362">
            <v>0</v>
          </cell>
          <cell r="AI1362" t="str">
            <v>Nusidėvėjęs</v>
          </cell>
          <cell r="AJ1362" t="str">
            <v>GVTNT</v>
          </cell>
        </row>
        <row r="1363">
          <cell r="AH1363">
            <v>0</v>
          </cell>
          <cell r="AI1363" t="str">
            <v>Nusidėvėjęs</v>
          </cell>
          <cell r="AJ1363" t="str">
            <v>GVTNT</v>
          </cell>
        </row>
        <row r="1364">
          <cell r="AH1364">
            <v>0</v>
          </cell>
          <cell r="AI1364" t="str">
            <v>Nusidėvėjęs</v>
          </cell>
          <cell r="AJ1364" t="str">
            <v>GVTNT</v>
          </cell>
        </row>
        <row r="1365">
          <cell r="AH1365">
            <v>0</v>
          </cell>
          <cell r="AI1365" t="str">
            <v>Nusidėvėjęs</v>
          </cell>
          <cell r="AJ1365" t="str">
            <v>GVTNT</v>
          </cell>
        </row>
        <row r="1366">
          <cell r="AH1366">
            <v>0</v>
          </cell>
          <cell r="AI1366" t="str">
            <v>Nusidėvėjęs</v>
          </cell>
          <cell r="AJ1366" t="str">
            <v>GVTNT</v>
          </cell>
        </row>
        <row r="1367">
          <cell r="AH1367">
            <v>0</v>
          </cell>
          <cell r="AI1367" t="str">
            <v>Nusidėvėjęs</v>
          </cell>
          <cell r="AJ1367" t="str">
            <v>GVTNT</v>
          </cell>
        </row>
        <row r="1368">
          <cell r="AH1368">
            <v>0</v>
          </cell>
          <cell r="AI1368" t="str">
            <v>Nusidėvėjęs</v>
          </cell>
          <cell r="AJ1368" t="str">
            <v>GVTNT</v>
          </cell>
        </row>
        <row r="1369">
          <cell r="AH1369">
            <v>0</v>
          </cell>
          <cell r="AI1369" t="str">
            <v>Nusidėvėjęs</v>
          </cell>
          <cell r="AJ1369" t="str">
            <v>GVTNT</v>
          </cell>
        </row>
        <row r="1370">
          <cell r="AH1370">
            <v>0</v>
          </cell>
          <cell r="AI1370" t="str">
            <v>Nusidėvėjęs</v>
          </cell>
          <cell r="AJ1370" t="str">
            <v>GVTNT</v>
          </cell>
        </row>
        <row r="1371">
          <cell r="AH1371">
            <v>0</v>
          </cell>
          <cell r="AI1371" t="str">
            <v>Nusidėvėjęs</v>
          </cell>
          <cell r="AJ1371" t="str">
            <v>GVTNT</v>
          </cell>
        </row>
        <row r="1372">
          <cell r="AH1372">
            <v>0</v>
          </cell>
          <cell r="AI1372" t="str">
            <v>Nusidėvėjęs</v>
          </cell>
          <cell r="AJ1372" t="str">
            <v>GVTNT</v>
          </cell>
        </row>
        <row r="1373">
          <cell r="AH1373">
            <v>0</v>
          </cell>
          <cell r="AI1373" t="str">
            <v>Nusidėvėjęs</v>
          </cell>
          <cell r="AJ1373" t="str">
            <v>GVTNT</v>
          </cell>
        </row>
        <row r="1374">
          <cell r="AH1374">
            <v>0</v>
          </cell>
          <cell r="AI1374" t="str">
            <v>Nusidėvėjęs</v>
          </cell>
          <cell r="AJ1374" t="str">
            <v>GVTNT</v>
          </cell>
        </row>
        <row r="1375">
          <cell r="AH1375">
            <v>0</v>
          </cell>
          <cell r="AI1375" t="str">
            <v>Nusidėvėjęs</v>
          </cell>
          <cell r="AJ1375" t="str">
            <v>GVTNT</v>
          </cell>
        </row>
        <row r="1376">
          <cell r="AH1376">
            <v>0</v>
          </cell>
          <cell r="AI1376" t="str">
            <v>Nusidėvėjęs</v>
          </cell>
          <cell r="AJ1376" t="str">
            <v>GVTNT</v>
          </cell>
        </row>
        <row r="1377">
          <cell r="AH1377">
            <v>0</v>
          </cell>
          <cell r="AI1377" t="str">
            <v>Nusidėvėjęs</v>
          </cell>
          <cell r="AJ1377" t="str">
            <v>GVTNT</v>
          </cell>
        </row>
        <row r="1378">
          <cell r="AH1378">
            <v>0</v>
          </cell>
          <cell r="AI1378" t="str">
            <v>Nusidėvėjęs</v>
          </cell>
          <cell r="AJ1378" t="str">
            <v>GVTNT</v>
          </cell>
        </row>
        <row r="1379">
          <cell r="AH1379">
            <v>0</v>
          </cell>
          <cell r="AI1379" t="str">
            <v>Nusidėvėjęs</v>
          </cell>
          <cell r="AJ1379" t="str">
            <v>GVTNT</v>
          </cell>
        </row>
        <row r="1380">
          <cell r="AH1380">
            <v>0</v>
          </cell>
          <cell r="AI1380" t="str">
            <v>Nusidėvėjęs</v>
          </cell>
          <cell r="AJ1380" t="str">
            <v>GVTNT</v>
          </cell>
        </row>
        <row r="1381">
          <cell r="AH1381">
            <v>0</v>
          </cell>
          <cell r="AI1381" t="str">
            <v>Nusidėvėjęs</v>
          </cell>
          <cell r="AJ1381" t="str">
            <v>GVTNT</v>
          </cell>
        </row>
        <row r="1382">
          <cell r="AH1382">
            <v>0</v>
          </cell>
          <cell r="AI1382" t="str">
            <v>Nusidėvėjęs</v>
          </cell>
          <cell r="AJ1382" t="str">
            <v>GVTNT</v>
          </cell>
        </row>
        <row r="1383">
          <cell r="AH1383">
            <v>0</v>
          </cell>
          <cell r="AI1383" t="str">
            <v>Nusidėvėjęs</v>
          </cell>
          <cell r="AJ1383" t="str">
            <v>GVTNT</v>
          </cell>
        </row>
        <row r="1384">
          <cell r="AH1384">
            <v>0</v>
          </cell>
          <cell r="AI1384" t="str">
            <v>Nusidėvėjęs</v>
          </cell>
          <cell r="AJ1384" t="str">
            <v>GVTNT</v>
          </cell>
        </row>
        <row r="1385">
          <cell r="AH1385">
            <v>0</v>
          </cell>
          <cell r="AI1385" t="str">
            <v>Nusidėvėjęs</v>
          </cell>
          <cell r="AJ1385" t="str">
            <v>GVTNT</v>
          </cell>
        </row>
        <row r="1386">
          <cell r="AH1386">
            <v>0</v>
          </cell>
          <cell r="AI1386" t="str">
            <v>Nusidėvėjęs</v>
          </cell>
          <cell r="AJ1386" t="str">
            <v>GVTNT</v>
          </cell>
        </row>
        <row r="1387">
          <cell r="AH1387">
            <v>0</v>
          </cell>
          <cell r="AI1387" t="str">
            <v>Nusidėvėjęs</v>
          </cell>
          <cell r="AJ1387" t="str">
            <v>GVTNT</v>
          </cell>
        </row>
        <row r="1388">
          <cell r="AH1388">
            <v>0</v>
          </cell>
          <cell r="AI1388" t="str">
            <v>Nusidėvėjęs</v>
          </cell>
          <cell r="AJ1388" t="str">
            <v>GVTNT</v>
          </cell>
        </row>
        <row r="1389">
          <cell r="AH1389">
            <v>0</v>
          </cell>
          <cell r="AI1389" t="str">
            <v>Nusidėvėjęs</v>
          </cell>
          <cell r="AJ1389" t="str">
            <v>GVTNT</v>
          </cell>
        </row>
        <row r="1390">
          <cell r="AH1390">
            <v>0</v>
          </cell>
          <cell r="AI1390" t="str">
            <v>Nusidėvėjęs</v>
          </cell>
          <cell r="AJ1390" t="str">
            <v>GVTNT</v>
          </cell>
        </row>
        <row r="1391">
          <cell r="AH1391">
            <v>0</v>
          </cell>
          <cell r="AI1391" t="str">
            <v>Nusidėvėjęs</v>
          </cell>
          <cell r="AJ1391" t="str">
            <v>GVTNT</v>
          </cell>
        </row>
        <row r="1392">
          <cell r="AH1392">
            <v>0</v>
          </cell>
          <cell r="AI1392" t="str">
            <v>Nusidėvėjęs</v>
          </cell>
          <cell r="AJ1392" t="str">
            <v>GVTNT</v>
          </cell>
        </row>
        <row r="1393">
          <cell r="AH1393">
            <v>0</v>
          </cell>
          <cell r="AI1393" t="str">
            <v>Nusidėvėjęs</v>
          </cell>
          <cell r="AJ1393" t="str">
            <v>GVTNT</v>
          </cell>
        </row>
        <row r="1394">
          <cell r="AH1394">
            <v>0</v>
          </cell>
          <cell r="AI1394" t="str">
            <v>Nusidėvėjęs</v>
          </cell>
          <cell r="AJ1394" t="str">
            <v>GVTNT</v>
          </cell>
        </row>
        <row r="1395">
          <cell r="AH1395">
            <v>0</v>
          </cell>
          <cell r="AI1395" t="str">
            <v>Nusidėvėjęs</v>
          </cell>
          <cell r="AJ1395" t="str">
            <v>GVTNT</v>
          </cell>
        </row>
        <row r="1396">
          <cell r="AH1396">
            <v>0</v>
          </cell>
          <cell r="AI1396" t="str">
            <v>Nusidėvėjęs</v>
          </cell>
          <cell r="AJ1396" t="str">
            <v>GVTNT</v>
          </cell>
        </row>
        <row r="1397">
          <cell r="AH1397">
            <v>0</v>
          </cell>
          <cell r="AI1397" t="str">
            <v>Nusidėvėjęs</v>
          </cell>
          <cell r="AJ1397" t="str">
            <v>GVTNT</v>
          </cell>
        </row>
        <row r="1398">
          <cell r="AH1398">
            <v>0</v>
          </cell>
          <cell r="AI1398" t="str">
            <v>Nusidėvėjęs</v>
          </cell>
          <cell r="AJ1398" t="str">
            <v>GVTNT</v>
          </cell>
        </row>
        <row r="1399">
          <cell r="AH1399">
            <v>0</v>
          </cell>
          <cell r="AI1399" t="str">
            <v>Nusidėvėjęs</v>
          </cell>
          <cell r="AJ1399" t="str">
            <v>GVTNT</v>
          </cell>
        </row>
        <row r="1400">
          <cell r="AH1400">
            <v>0</v>
          </cell>
          <cell r="AI1400" t="str">
            <v>Nusidėvėjęs</v>
          </cell>
          <cell r="AJ1400" t="str">
            <v>GVTNT</v>
          </cell>
        </row>
        <row r="1401">
          <cell r="AH1401">
            <v>0</v>
          </cell>
          <cell r="AI1401" t="str">
            <v>Nusidėvėjęs</v>
          </cell>
          <cell r="AJ1401" t="str">
            <v>GVTNT</v>
          </cell>
        </row>
        <row r="1402">
          <cell r="AH1402">
            <v>0</v>
          </cell>
          <cell r="AI1402" t="str">
            <v>Nusidėvėjęs</v>
          </cell>
          <cell r="AJ1402" t="str">
            <v>GVTNT</v>
          </cell>
        </row>
        <row r="1403">
          <cell r="AH1403">
            <v>0</v>
          </cell>
          <cell r="AI1403" t="str">
            <v>Nusidėvėjęs</v>
          </cell>
          <cell r="AJ1403" t="str">
            <v>GVTNT</v>
          </cell>
        </row>
        <row r="1404">
          <cell r="AH1404">
            <v>0</v>
          </cell>
          <cell r="AI1404" t="str">
            <v>Nusidėvėjęs</v>
          </cell>
          <cell r="AJ1404" t="str">
            <v>GVTNT</v>
          </cell>
        </row>
        <row r="1405">
          <cell r="AH1405">
            <v>0</v>
          </cell>
          <cell r="AI1405" t="str">
            <v>Nusidėvėjęs</v>
          </cell>
          <cell r="AJ1405" t="str">
            <v>GVTNT</v>
          </cell>
        </row>
        <row r="1406">
          <cell r="AH1406">
            <v>0</v>
          </cell>
          <cell r="AI1406" t="str">
            <v>Nusidėvėjęs</v>
          </cell>
          <cell r="AJ1406" t="str">
            <v>GVTNT</v>
          </cell>
        </row>
        <row r="1407">
          <cell r="AH1407">
            <v>0</v>
          </cell>
          <cell r="AI1407" t="str">
            <v>Nusidėvėjęs</v>
          </cell>
          <cell r="AJ1407" t="str">
            <v>GVTNT</v>
          </cell>
        </row>
        <row r="1408">
          <cell r="AH1408">
            <v>0</v>
          </cell>
          <cell r="AI1408" t="str">
            <v>Nusidėvėjęs</v>
          </cell>
          <cell r="AJ1408" t="str">
            <v>GVTNT</v>
          </cell>
        </row>
        <row r="1409">
          <cell r="AH1409">
            <v>0</v>
          </cell>
          <cell r="AI1409" t="str">
            <v>Nusidėvėjęs</v>
          </cell>
          <cell r="AJ1409" t="str">
            <v>GVTNT</v>
          </cell>
        </row>
        <row r="1410">
          <cell r="AH1410">
            <v>0</v>
          </cell>
          <cell r="AI1410" t="str">
            <v>Nusidėvėjęs</v>
          </cell>
          <cell r="AJ1410" t="str">
            <v>GVTNT</v>
          </cell>
        </row>
        <row r="1411">
          <cell r="AH1411">
            <v>0</v>
          </cell>
          <cell r="AI1411" t="str">
            <v>Nusidėvėjęs</v>
          </cell>
          <cell r="AJ1411" t="str">
            <v>GVTNT</v>
          </cell>
        </row>
        <row r="1412">
          <cell r="AH1412">
            <v>0</v>
          </cell>
          <cell r="AI1412" t="str">
            <v>Nusidėvėjęs</v>
          </cell>
          <cell r="AJ1412" t="str">
            <v>GVTNT</v>
          </cell>
        </row>
        <row r="1413">
          <cell r="AH1413">
            <v>0</v>
          </cell>
          <cell r="AI1413" t="str">
            <v>Nusidėvėjęs</v>
          </cell>
          <cell r="AJ1413" t="str">
            <v>GVTNT</v>
          </cell>
        </row>
        <row r="1414">
          <cell r="AH1414">
            <v>0</v>
          </cell>
          <cell r="AI1414" t="str">
            <v>Nusidėvėjęs</v>
          </cell>
          <cell r="AJ1414" t="str">
            <v>GVTNT</v>
          </cell>
        </row>
        <row r="1415">
          <cell r="AH1415">
            <v>0</v>
          </cell>
          <cell r="AI1415" t="str">
            <v>Nusidėvėjęs</v>
          </cell>
          <cell r="AJ1415" t="str">
            <v>GVTNT</v>
          </cell>
        </row>
        <row r="1416">
          <cell r="AH1416">
            <v>0</v>
          </cell>
          <cell r="AI1416" t="str">
            <v>Nusidėvėjęs</v>
          </cell>
          <cell r="AJ1416" t="str">
            <v>GVTNT</v>
          </cell>
        </row>
        <row r="1417">
          <cell r="AH1417">
            <v>0</v>
          </cell>
          <cell r="AI1417" t="str">
            <v>Nusidėvėjęs</v>
          </cell>
          <cell r="AJ1417" t="str">
            <v>GVTNT</v>
          </cell>
        </row>
        <row r="1418">
          <cell r="AH1418">
            <v>0</v>
          </cell>
          <cell r="AI1418" t="str">
            <v>Nusidėvėjęs</v>
          </cell>
          <cell r="AJ1418" t="str">
            <v>GVTNT</v>
          </cell>
        </row>
        <row r="1419">
          <cell r="AH1419">
            <v>0</v>
          </cell>
          <cell r="AI1419" t="str">
            <v>Nusidėvėjęs</v>
          </cell>
          <cell r="AJ1419" t="str">
            <v>GVTNT</v>
          </cell>
        </row>
        <row r="1420">
          <cell r="AH1420">
            <v>0</v>
          </cell>
          <cell r="AI1420" t="str">
            <v>Nusidėvėjęs</v>
          </cell>
          <cell r="AJ1420" t="str">
            <v>GVTNT</v>
          </cell>
        </row>
        <row r="1421">
          <cell r="AH1421">
            <v>0</v>
          </cell>
          <cell r="AI1421" t="str">
            <v>Nusidėvėjęs</v>
          </cell>
          <cell r="AJ1421" t="str">
            <v>GVTNT</v>
          </cell>
        </row>
        <row r="1422">
          <cell r="AH1422">
            <v>0</v>
          </cell>
          <cell r="AI1422" t="str">
            <v>Nusidėvėjęs</v>
          </cell>
          <cell r="AJ1422" t="str">
            <v>GVTNT</v>
          </cell>
        </row>
        <row r="1423">
          <cell r="AH1423">
            <v>0</v>
          </cell>
          <cell r="AI1423" t="str">
            <v>Nusidėvėjęs</v>
          </cell>
          <cell r="AJ1423" t="str">
            <v>GVTNT</v>
          </cell>
        </row>
        <row r="1424">
          <cell r="AH1424">
            <v>0</v>
          </cell>
          <cell r="AI1424" t="str">
            <v>Nusidėvėjęs</v>
          </cell>
          <cell r="AJ1424" t="str">
            <v>GVTNT</v>
          </cell>
        </row>
        <row r="1425">
          <cell r="AH1425">
            <v>0</v>
          </cell>
          <cell r="AI1425" t="str">
            <v>Nusidėvėjęs</v>
          </cell>
          <cell r="AJ1425" t="str">
            <v>GVTNT</v>
          </cell>
        </row>
        <row r="1426">
          <cell r="AH1426">
            <v>0</v>
          </cell>
          <cell r="AI1426" t="str">
            <v>Nusidėvėjęs</v>
          </cell>
          <cell r="AJ1426" t="str">
            <v>GVTNT</v>
          </cell>
        </row>
        <row r="1427">
          <cell r="AH1427">
            <v>0</v>
          </cell>
          <cell r="AI1427" t="str">
            <v>Nusidėvėjęs</v>
          </cell>
          <cell r="AJ1427" t="str">
            <v>GVTNT</v>
          </cell>
        </row>
        <row r="1428">
          <cell r="AH1428">
            <v>0</v>
          </cell>
          <cell r="AI1428" t="str">
            <v>Nusidėvėjęs</v>
          </cell>
          <cell r="AJ1428" t="str">
            <v>GVTNT</v>
          </cell>
        </row>
        <row r="1429">
          <cell r="AH1429">
            <v>0</v>
          </cell>
          <cell r="AI1429" t="str">
            <v>Nusidėvėjęs</v>
          </cell>
          <cell r="AJ1429" t="str">
            <v>GVTNT</v>
          </cell>
        </row>
        <row r="1430">
          <cell r="AH1430">
            <v>0</v>
          </cell>
          <cell r="AI1430" t="str">
            <v>Nusidėvėjęs</v>
          </cell>
          <cell r="AJ1430" t="str">
            <v>GVTNT</v>
          </cell>
        </row>
        <row r="1431">
          <cell r="AH1431">
            <v>0</v>
          </cell>
          <cell r="AI1431" t="str">
            <v>Nusidėvėjęs</v>
          </cell>
          <cell r="AJ1431" t="str">
            <v>GVTNT</v>
          </cell>
        </row>
        <row r="1432">
          <cell r="AH1432">
            <v>0</v>
          </cell>
          <cell r="AI1432" t="str">
            <v>Nusidėvėjęs</v>
          </cell>
          <cell r="AJ1432" t="str">
            <v>GVTNT</v>
          </cell>
        </row>
        <row r="1433">
          <cell r="AH1433">
            <v>0</v>
          </cell>
          <cell r="AI1433" t="str">
            <v>Nusidėvėjęs</v>
          </cell>
          <cell r="AJ1433" t="str">
            <v>GVTNT</v>
          </cell>
        </row>
        <row r="1434">
          <cell r="AH1434">
            <v>0</v>
          </cell>
          <cell r="AI1434" t="str">
            <v>Nusidėvėjęs</v>
          </cell>
          <cell r="AJ1434" t="str">
            <v>GVTNT</v>
          </cell>
        </row>
        <row r="1435">
          <cell r="AH1435">
            <v>0</v>
          </cell>
          <cell r="AI1435" t="str">
            <v>Nusidėvėjęs</v>
          </cell>
          <cell r="AJ1435" t="str">
            <v>GVTNT</v>
          </cell>
        </row>
        <row r="1436">
          <cell r="AH1436">
            <v>0</v>
          </cell>
          <cell r="AI1436" t="str">
            <v>Nusidėvėjęs</v>
          </cell>
          <cell r="AJ1436" t="str">
            <v>GVTNT</v>
          </cell>
        </row>
        <row r="1437">
          <cell r="AH1437">
            <v>0</v>
          </cell>
          <cell r="AI1437" t="str">
            <v>Nusidėvėjęs</v>
          </cell>
          <cell r="AJ1437" t="str">
            <v>GVTNT</v>
          </cell>
        </row>
        <row r="1438">
          <cell r="AH1438">
            <v>0</v>
          </cell>
          <cell r="AI1438" t="str">
            <v>Nusidėvėjęs</v>
          </cell>
          <cell r="AJ1438" t="str">
            <v>GVTNT</v>
          </cell>
        </row>
        <row r="1439">
          <cell r="AH1439">
            <v>0</v>
          </cell>
          <cell r="AI1439" t="str">
            <v>Nusidėvėjęs</v>
          </cell>
          <cell r="AJ1439" t="str">
            <v>GVTNT</v>
          </cell>
        </row>
        <row r="1440">
          <cell r="AH1440">
            <v>0</v>
          </cell>
          <cell r="AI1440" t="str">
            <v>Nusidėvėjęs</v>
          </cell>
          <cell r="AJ1440" t="str">
            <v>GVTNT</v>
          </cell>
        </row>
        <row r="1441">
          <cell r="AH1441">
            <v>0</v>
          </cell>
          <cell r="AI1441" t="str">
            <v>Nusidėvėjęs</v>
          </cell>
          <cell r="AJ1441" t="str">
            <v>GVTNT</v>
          </cell>
        </row>
        <row r="1442">
          <cell r="AH1442">
            <v>0</v>
          </cell>
          <cell r="AI1442" t="str">
            <v>Nusidėvėjęs</v>
          </cell>
          <cell r="AJ1442" t="str">
            <v>GVTNT</v>
          </cell>
        </row>
        <row r="1443">
          <cell r="AH1443">
            <v>0</v>
          </cell>
          <cell r="AI1443" t="str">
            <v>Nusidėvėjęs</v>
          </cell>
          <cell r="AJ1443" t="str">
            <v>GVTNT</v>
          </cell>
        </row>
        <row r="1444">
          <cell r="AH1444">
            <v>0</v>
          </cell>
          <cell r="AI1444" t="str">
            <v>Nusidėvėjęs</v>
          </cell>
          <cell r="AJ1444" t="str">
            <v>GVTNT</v>
          </cell>
        </row>
        <row r="1445">
          <cell r="AH1445">
            <v>0</v>
          </cell>
          <cell r="AI1445" t="str">
            <v>Nusidėvėjęs</v>
          </cell>
          <cell r="AJ1445" t="str">
            <v>GVTNT</v>
          </cell>
        </row>
        <row r="1446">
          <cell r="AH1446">
            <v>0</v>
          </cell>
          <cell r="AI1446" t="str">
            <v>Nusidėvėjęs</v>
          </cell>
          <cell r="AJ1446" t="str">
            <v>GVTNT</v>
          </cell>
        </row>
        <row r="1447">
          <cell r="AH1447">
            <v>0</v>
          </cell>
          <cell r="AI1447" t="str">
            <v>Nusidėvėjęs</v>
          </cell>
          <cell r="AJ1447" t="str">
            <v>GVTNT</v>
          </cell>
        </row>
        <row r="1448">
          <cell r="AH1448">
            <v>0</v>
          </cell>
          <cell r="AI1448" t="str">
            <v>Nusidėvėjęs</v>
          </cell>
          <cell r="AJ1448" t="str">
            <v>GVTNT</v>
          </cell>
        </row>
        <row r="1449">
          <cell r="AH1449">
            <v>0</v>
          </cell>
          <cell r="AI1449" t="str">
            <v>Nusidėvėjęs</v>
          </cell>
          <cell r="AJ1449" t="str">
            <v>GVTNT</v>
          </cell>
        </row>
        <row r="1450">
          <cell r="AH1450">
            <v>0</v>
          </cell>
          <cell r="AI1450" t="str">
            <v>Nusidėvėjęs</v>
          </cell>
          <cell r="AJ1450" t="str">
            <v>GVTNT</v>
          </cell>
        </row>
        <row r="1451">
          <cell r="AH1451">
            <v>0</v>
          </cell>
          <cell r="AI1451" t="str">
            <v>Nusidėvėjęs</v>
          </cell>
          <cell r="AJ1451" t="str">
            <v>GVTNT</v>
          </cell>
        </row>
        <row r="1452">
          <cell r="AH1452">
            <v>0</v>
          </cell>
          <cell r="AI1452" t="str">
            <v>Nusidėvėjęs</v>
          </cell>
          <cell r="AJ1452" t="str">
            <v>GVTNT</v>
          </cell>
        </row>
        <row r="1453">
          <cell r="AH1453">
            <v>0</v>
          </cell>
          <cell r="AI1453" t="str">
            <v>Nusidėvėjęs</v>
          </cell>
          <cell r="AJ1453" t="str">
            <v>GVTNT</v>
          </cell>
        </row>
        <row r="1454">
          <cell r="AH1454">
            <v>0</v>
          </cell>
          <cell r="AI1454" t="str">
            <v>Nusidėvėjęs</v>
          </cell>
          <cell r="AJ1454" t="str">
            <v>GVTNT</v>
          </cell>
        </row>
        <row r="1455">
          <cell r="AH1455">
            <v>0</v>
          </cell>
          <cell r="AI1455" t="str">
            <v>Nusidėvėjęs</v>
          </cell>
          <cell r="AJ1455" t="str">
            <v>GVTNT</v>
          </cell>
        </row>
        <row r="1456">
          <cell r="AH1456">
            <v>0</v>
          </cell>
          <cell r="AI1456" t="str">
            <v>Nusidėvėjęs</v>
          </cell>
          <cell r="AJ1456" t="str">
            <v>GVTNT</v>
          </cell>
        </row>
        <row r="1457">
          <cell r="AH1457">
            <v>0</v>
          </cell>
          <cell r="AI1457" t="str">
            <v>Nusidėvėjęs</v>
          </cell>
          <cell r="AJ1457" t="str">
            <v>GVTNT</v>
          </cell>
        </row>
        <row r="1458">
          <cell r="AH1458">
            <v>0</v>
          </cell>
          <cell r="AI1458" t="str">
            <v>Nusidėvėjęs</v>
          </cell>
          <cell r="AJ1458" t="str">
            <v>GVTNT</v>
          </cell>
        </row>
        <row r="1459">
          <cell r="AH1459">
            <v>0</v>
          </cell>
          <cell r="AI1459" t="str">
            <v>Nusidėvėjęs</v>
          </cell>
          <cell r="AJ1459" t="str">
            <v>GVTNT</v>
          </cell>
        </row>
        <row r="1460">
          <cell r="AH1460">
            <v>0</v>
          </cell>
          <cell r="AI1460" t="str">
            <v>Nusidėvėjęs</v>
          </cell>
          <cell r="AJ1460" t="str">
            <v>GVTNT</v>
          </cell>
        </row>
        <row r="1461">
          <cell r="AH1461">
            <v>0</v>
          </cell>
          <cell r="AI1461" t="str">
            <v>Nusidėvėjęs</v>
          </cell>
          <cell r="AJ1461" t="str">
            <v>GVTNT</v>
          </cell>
        </row>
        <row r="1462">
          <cell r="AH1462">
            <v>0</v>
          </cell>
          <cell r="AI1462" t="str">
            <v>Nusidėvėjęs</v>
          </cell>
          <cell r="AJ1462" t="str">
            <v>GVTNT</v>
          </cell>
        </row>
        <row r="1463">
          <cell r="AH1463">
            <v>0</v>
          </cell>
          <cell r="AI1463" t="str">
            <v>Nusidėvėjęs</v>
          </cell>
          <cell r="AJ1463" t="str">
            <v>GVTNT</v>
          </cell>
        </row>
        <row r="1464">
          <cell r="AH1464">
            <v>0</v>
          </cell>
          <cell r="AI1464" t="str">
            <v>Nusidėvėjęs</v>
          </cell>
          <cell r="AJ1464" t="str">
            <v>GVTNT</v>
          </cell>
        </row>
        <row r="1465">
          <cell r="AH1465">
            <v>0</v>
          </cell>
          <cell r="AI1465" t="str">
            <v>Nusidėvėjęs</v>
          </cell>
          <cell r="AJ1465" t="str">
            <v>GVTNT</v>
          </cell>
        </row>
        <row r="1466">
          <cell r="AH1466">
            <v>0</v>
          </cell>
          <cell r="AI1466" t="str">
            <v>Nusidėvėjęs</v>
          </cell>
          <cell r="AJ1466" t="str">
            <v>GVTNT</v>
          </cell>
        </row>
        <row r="1467">
          <cell r="AH1467">
            <v>0</v>
          </cell>
          <cell r="AI1467" t="str">
            <v>Nusidėvėjęs</v>
          </cell>
          <cell r="AJ1467" t="str">
            <v>GVTNT</v>
          </cell>
        </row>
        <row r="1468">
          <cell r="AH1468">
            <v>0</v>
          </cell>
          <cell r="AI1468" t="str">
            <v>Nusidėvėjęs</v>
          </cell>
          <cell r="AJ1468" t="str">
            <v>GVTNT</v>
          </cell>
        </row>
        <row r="1469">
          <cell r="AH1469">
            <v>0</v>
          </cell>
          <cell r="AI1469" t="str">
            <v>Nusidėvėjęs</v>
          </cell>
          <cell r="AJ1469" t="str">
            <v>GVTNT</v>
          </cell>
        </row>
        <row r="1470">
          <cell r="AH1470">
            <v>0</v>
          </cell>
          <cell r="AI1470" t="str">
            <v>Nusidėvėjęs</v>
          </cell>
          <cell r="AJ1470" t="str">
            <v>GVTNT</v>
          </cell>
        </row>
        <row r="1471">
          <cell r="AH1471">
            <v>0</v>
          </cell>
          <cell r="AI1471" t="str">
            <v>Nusidėvėjęs</v>
          </cell>
          <cell r="AJ1471" t="str">
            <v>GVTNT</v>
          </cell>
        </row>
        <row r="1472">
          <cell r="AH1472">
            <v>0</v>
          </cell>
          <cell r="AI1472" t="str">
            <v>Nusidėvėjęs</v>
          </cell>
          <cell r="AJ1472" t="str">
            <v>GVTNT</v>
          </cell>
        </row>
        <row r="1473">
          <cell r="AH1473">
            <v>0</v>
          </cell>
          <cell r="AI1473" t="str">
            <v>Nusidėvėjęs</v>
          </cell>
          <cell r="AJ1473" t="str">
            <v>GVTNT</v>
          </cell>
        </row>
        <row r="1474">
          <cell r="AH1474">
            <v>0</v>
          </cell>
          <cell r="AI1474" t="str">
            <v>Nusidėvėjęs</v>
          </cell>
          <cell r="AJ1474" t="str">
            <v>GVTNT</v>
          </cell>
        </row>
        <row r="1475">
          <cell r="AH1475">
            <v>0</v>
          </cell>
          <cell r="AI1475" t="str">
            <v>Nusidėvėjęs</v>
          </cell>
          <cell r="AJ1475" t="str">
            <v>GVTNT</v>
          </cell>
        </row>
        <row r="1476">
          <cell r="AH1476">
            <v>0</v>
          </cell>
          <cell r="AI1476" t="str">
            <v>Nusidėvėjęs</v>
          </cell>
          <cell r="AJ1476" t="str">
            <v>GVTNT</v>
          </cell>
        </row>
        <row r="1477">
          <cell r="AH1477">
            <v>0</v>
          </cell>
          <cell r="AI1477" t="str">
            <v>Nusidėvėjęs</v>
          </cell>
          <cell r="AJ1477" t="str">
            <v>GVTNT</v>
          </cell>
        </row>
        <row r="1478">
          <cell r="AH1478">
            <v>0</v>
          </cell>
          <cell r="AI1478" t="str">
            <v>Nusidėvėjęs</v>
          </cell>
          <cell r="AJ1478" t="str">
            <v>GVTNT</v>
          </cell>
        </row>
        <row r="1479">
          <cell r="AH1479">
            <v>0</v>
          </cell>
          <cell r="AI1479" t="str">
            <v>Nusidėvėjęs</v>
          </cell>
          <cell r="AJ1479" t="str">
            <v>GVTNT</v>
          </cell>
        </row>
        <row r="1480">
          <cell r="AH1480">
            <v>0</v>
          </cell>
          <cell r="AI1480" t="str">
            <v>Nusidėvėjęs</v>
          </cell>
          <cell r="AJ1480" t="str">
            <v>GVTNT</v>
          </cell>
        </row>
        <row r="1481">
          <cell r="AH1481">
            <v>0</v>
          </cell>
          <cell r="AI1481" t="str">
            <v>Nusidėvėjęs</v>
          </cell>
          <cell r="AJ1481" t="str">
            <v>GVTNT</v>
          </cell>
        </row>
        <row r="1482">
          <cell r="AH1482">
            <v>0</v>
          </cell>
          <cell r="AI1482" t="str">
            <v>Nusidėvėjęs</v>
          </cell>
          <cell r="AJ1482" t="str">
            <v>GVTNT</v>
          </cell>
        </row>
        <row r="1483">
          <cell r="AH1483">
            <v>0</v>
          </cell>
          <cell r="AI1483" t="str">
            <v>Nusidėvėjęs</v>
          </cell>
          <cell r="AJ1483" t="str">
            <v>GVTNT</v>
          </cell>
        </row>
        <row r="1484">
          <cell r="AH1484">
            <v>0</v>
          </cell>
          <cell r="AI1484" t="str">
            <v>Nusidėvėjęs</v>
          </cell>
          <cell r="AJ1484" t="str">
            <v>GVTNT</v>
          </cell>
        </row>
        <row r="1485">
          <cell r="AH1485">
            <v>0</v>
          </cell>
          <cell r="AI1485" t="str">
            <v>Nusidėvėjęs</v>
          </cell>
          <cell r="AJ1485" t="str">
            <v>GVTNT</v>
          </cell>
        </row>
        <row r="1486">
          <cell r="AH1486">
            <v>0</v>
          </cell>
          <cell r="AI1486" t="str">
            <v>Nusidėvėjęs</v>
          </cell>
          <cell r="AJ1486" t="str">
            <v>GVTNT</v>
          </cell>
        </row>
        <row r="1487">
          <cell r="AH1487">
            <v>0</v>
          </cell>
          <cell r="AI1487" t="str">
            <v>Nusidėvėjęs</v>
          </cell>
          <cell r="AJ1487" t="str">
            <v>GVTNT</v>
          </cell>
        </row>
        <row r="1488">
          <cell r="AH1488">
            <v>0</v>
          </cell>
          <cell r="AI1488" t="str">
            <v>Nusidėvėjęs</v>
          </cell>
          <cell r="AJ1488" t="str">
            <v>GVTNT</v>
          </cell>
        </row>
        <row r="1489">
          <cell r="AH1489">
            <v>0</v>
          </cell>
          <cell r="AI1489" t="str">
            <v>Nusidėvėjęs</v>
          </cell>
          <cell r="AJ1489" t="str">
            <v>GVTNT</v>
          </cell>
        </row>
        <row r="1490">
          <cell r="AH1490">
            <v>0</v>
          </cell>
          <cell r="AI1490" t="str">
            <v>Nusidėvėjęs</v>
          </cell>
          <cell r="AJ1490" t="str">
            <v>GVTNT</v>
          </cell>
        </row>
        <row r="1491">
          <cell r="AH1491">
            <v>0</v>
          </cell>
          <cell r="AI1491" t="str">
            <v>Nusidėvėjęs</v>
          </cell>
          <cell r="AJ1491" t="str">
            <v>GVTNT</v>
          </cell>
        </row>
        <row r="1492">
          <cell r="AH1492">
            <v>0</v>
          </cell>
          <cell r="AI1492" t="str">
            <v>Nusidėvėjęs</v>
          </cell>
          <cell r="AJ1492" t="str">
            <v>GVTNT</v>
          </cell>
        </row>
        <row r="1493">
          <cell r="AH1493">
            <v>0</v>
          </cell>
          <cell r="AI1493" t="str">
            <v>Nusidėvėjęs</v>
          </cell>
          <cell r="AJ1493" t="str">
            <v>GVTNT</v>
          </cell>
        </row>
        <row r="1494">
          <cell r="AH1494">
            <v>0</v>
          </cell>
          <cell r="AI1494" t="str">
            <v>Nusidėvėjęs</v>
          </cell>
          <cell r="AJ1494" t="str">
            <v>GVTNT</v>
          </cell>
        </row>
        <row r="1495">
          <cell r="AH1495">
            <v>0</v>
          </cell>
          <cell r="AI1495" t="str">
            <v>Nusidėvėjęs</v>
          </cell>
          <cell r="AJ1495" t="str">
            <v>GVTNT</v>
          </cell>
        </row>
        <row r="1496">
          <cell r="AH1496">
            <v>0</v>
          </cell>
          <cell r="AI1496" t="str">
            <v>Nusidėvėjęs</v>
          </cell>
          <cell r="AJ1496" t="str">
            <v>GVTNT</v>
          </cell>
        </row>
        <row r="1497">
          <cell r="AH1497">
            <v>0</v>
          </cell>
          <cell r="AI1497" t="str">
            <v>Nusidėvėjęs</v>
          </cell>
          <cell r="AJ1497" t="str">
            <v>GVTNT</v>
          </cell>
        </row>
        <row r="1498">
          <cell r="AH1498">
            <v>0</v>
          </cell>
          <cell r="AI1498" t="str">
            <v>Nusidėvėjęs</v>
          </cell>
          <cell r="AJ1498" t="str">
            <v>GVTNT</v>
          </cell>
        </row>
        <row r="1499">
          <cell r="AH1499">
            <v>0</v>
          </cell>
          <cell r="AI1499" t="str">
            <v>Nusidėvėjęs</v>
          </cell>
          <cell r="AJ1499" t="str">
            <v>GVTNT</v>
          </cell>
        </row>
        <row r="1500">
          <cell r="AH1500">
            <v>0</v>
          </cell>
          <cell r="AI1500" t="str">
            <v>Nusidėvėjęs</v>
          </cell>
          <cell r="AJ1500" t="str">
            <v>GVTNT</v>
          </cell>
        </row>
        <row r="1501">
          <cell r="AH1501">
            <v>0</v>
          </cell>
          <cell r="AI1501" t="str">
            <v>Nusidėvėjęs</v>
          </cell>
          <cell r="AJ1501" t="str">
            <v>GVTNT</v>
          </cell>
        </row>
        <row r="1502">
          <cell r="AH1502">
            <v>0</v>
          </cell>
          <cell r="AI1502" t="str">
            <v>Nusidėvėjęs</v>
          </cell>
          <cell r="AJ1502" t="str">
            <v>GVTNT</v>
          </cell>
        </row>
        <row r="1503">
          <cell r="AH1503">
            <v>0</v>
          </cell>
          <cell r="AI1503" t="str">
            <v>Nusidėvėjęs</v>
          </cell>
          <cell r="AJ1503" t="str">
            <v>GVTNT</v>
          </cell>
        </row>
        <row r="1504">
          <cell r="AH1504">
            <v>0</v>
          </cell>
          <cell r="AI1504" t="str">
            <v>Nusidėvėjęs</v>
          </cell>
          <cell r="AJ1504" t="str">
            <v>GVTNT</v>
          </cell>
        </row>
        <row r="1505">
          <cell r="AH1505">
            <v>0</v>
          </cell>
          <cell r="AI1505" t="str">
            <v>Nusidėvėjęs</v>
          </cell>
          <cell r="AJ1505" t="str">
            <v>GVTNT</v>
          </cell>
        </row>
        <row r="1506">
          <cell r="AH1506">
            <v>0</v>
          </cell>
          <cell r="AI1506" t="str">
            <v>Nusidėvėjęs</v>
          </cell>
          <cell r="AJ1506" t="str">
            <v>GVTNT</v>
          </cell>
        </row>
        <row r="1507">
          <cell r="AH1507">
            <v>0</v>
          </cell>
          <cell r="AI1507" t="str">
            <v>Nusidėvėjęs</v>
          </cell>
          <cell r="AJ1507" t="str">
            <v>GVTNT</v>
          </cell>
        </row>
        <row r="1508">
          <cell r="AH1508">
            <v>0</v>
          </cell>
          <cell r="AI1508" t="str">
            <v>Nusidėvėjęs</v>
          </cell>
          <cell r="AJ1508" t="str">
            <v>GVTNT</v>
          </cell>
        </row>
        <row r="1509">
          <cell r="AH1509">
            <v>0</v>
          </cell>
          <cell r="AI1509" t="str">
            <v>Nusidėvėjęs</v>
          </cell>
          <cell r="AJ1509" t="str">
            <v>GVTNT</v>
          </cell>
        </row>
        <row r="1510">
          <cell r="AH1510">
            <v>0</v>
          </cell>
          <cell r="AI1510" t="str">
            <v>Nusidėvėjęs</v>
          </cell>
          <cell r="AJ1510" t="str">
            <v>GVTNT</v>
          </cell>
        </row>
        <row r="1511">
          <cell r="AH1511">
            <v>0</v>
          </cell>
          <cell r="AI1511" t="str">
            <v>Nusidėvėjęs</v>
          </cell>
          <cell r="AJ1511" t="str">
            <v>GVTNT</v>
          </cell>
        </row>
        <row r="1512">
          <cell r="AH1512">
            <v>0</v>
          </cell>
          <cell r="AI1512" t="str">
            <v>Nusidėvėjęs</v>
          </cell>
          <cell r="AJ1512" t="str">
            <v>GVTNT</v>
          </cell>
        </row>
        <row r="1513">
          <cell r="AH1513">
            <v>0</v>
          </cell>
          <cell r="AI1513" t="str">
            <v>Nusidėvėjęs</v>
          </cell>
          <cell r="AJ1513" t="str">
            <v>GVTNT</v>
          </cell>
        </row>
        <row r="1514">
          <cell r="AH1514">
            <v>0</v>
          </cell>
          <cell r="AI1514" t="str">
            <v>Nusidėvėjęs</v>
          </cell>
          <cell r="AJ1514" t="str">
            <v>GVTNT</v>
          </cell>
        </row>
        <row r="1515">
          <cell r="AH1515">
            <v>0</v>
          </cell>
          <cell r="AI1515" t="str">
            <v>Nusidėvėjęs</v>
          </cell>
          <cell r="AJ1515" t="str">
            <v>GVTNT</v>
          </cell>
        </row>
        <row r="1516">
          <cell r="AH1516">
            <v>0</v>
          </cell>
          <cell r="AI1516" t="str">
            <v>Nusidėvėjęs</v>
          </cell>
          <cell r="AJ1516" t="str">
            <v>GVTNT</v>
          </cell>
        </row>
        <row r="1517">
          <cell r="AH1517">
            <v>0</v>
          </cell>
          <cell r="AI1517" t="str">
            <v>Nusidėvėjęs</v>
          </cell>
          <cell r="AJ1517" t="str">
            <v>GVTNT</v>
          </cell>
        </row>
        <row r="1518">
          <cell r="AH1518">
            <v>0</v>
          </cell>
          <cell r="AI1518" t="str">
            <v>Nusidėvėjęs</v>
          </cell>
          <cell r="AJ1518" t="str">
            <v>GVTNT</v>
          </cell>
        </row>
        <row r="1519">
          <cell r="AH1519">
            <v>0</v>
          </cell>
          <cell r="AI1519" t="str">
            <v>Nusidėvėjęs</v>
          </cell>
          <cell r="AJ1519" t="str">
            <v>GVTNT</v>
          </cell>
        </row>
        <row r="1520">
          <cell r="AH1520">
            <v>0</v>
          </cell>
          <cell r="AI1520" t="str">
            <v>Nusidėvėjęs</v>
          </cell>
          <cell r="AJ1520" t="str">
            <v>GVTNT</v>
          </cell>
        </row>
        <row r="1521">
          <cell r="AH1521">
            <v>0</v>
          </cell>
          <cell r="AI1521" t="str">
            <v>Nusidėvėjęs</v>
          </cell>
          <cell r="AJ1521" t="str">
            <v>GVTNT</v>
          </cell>
        </row>
        <row r="1522">
          <cell r="AH1522">
            <v>0</v>
          </cell>
          <cell r="AI1522" t="str">
            <v>Nusidėvėjęs</v>
          </cell>
          <cell r="AJ1522" t="str">
            <v>GVTNT</v>
          </cell>
        </row>
        <row r="1523">
          <cell r="AH1523">
            <v>0</v>
          </cell>
          <cell r="AI1523" t="str">
            <v>Nusidėvėjęs</v>
          </cell>
          <cell r="AJ1523" t="str">
            <v>GVTNT</v>
          </cell>
        </row>
        <row r="1524">
          <cell r="AH1524">
            <v>0</v>
          </cell>
          <cell r="AI1524" t="str">
            <v>Nusidėvėjęs</v>
          </cell>
          <cell r="AJ1524" t="str">
            <v>GVTNT</v>
          </cell>
        </row>
        <row r="1525">
          <cell r="AH1525">
            <v>0</v>
          </cell>
          <cell r="AI1525" t="str">
            <v>Nusidėvėjęs</v>
          </cell>
          <cell r="AJ1525" t="str">
            <v>GVTNT</v>
          </cell>
        </row>
        <row r="1526">
          <cell r="AH1526">
            <v>0</v>
          </cell>
          <cell r="AI1526" t="str">
            <v>Nusidėvėjęs</v>
          </cell>
          <cell r="AJ1526" t="str">
            <v>GVTNT</v>
          </cell>
        </row>
        <row r="1527">
          <cell r="AH1527">
            <v>0</v>
          </cell>
          <cell r="AI1527" t="str">
            <v>Nusidėvėjęs</v>
          </cell>
          <cell r="AJ1527" t="str">
            <v>GVTNT</v>
          </cell>
        </row>
        <row r="1528">
          <cell r="AH1528">
            <v>0</v>
          </cell>
          <cell r="AI1528" t="str">
            <v>Nusidėvėjęs</v>
          </cell>
          <cell r="AJ1528" t="str">
            <v>GVTNT</v>
          </cell>
        </row>
        <row r="1529">
          <cell r="AH1529">
            <v>0</v>
          </cell>
          <cell r="AI1529" t="str">
            <v>Nusidėvėjęs</v>
          </cell>
          <cell r="AJ1529" t="str">
            <v>GVTNT</v>
          </cell>
        </row>
        <row r="1530">
          <cell r="AH1530">
            <v>0</v>
          </cell>
          <cell r="AI1530" t="str">
            <v>Nusidėvėjęs</v>
          </cell>
          <cell r="AJ1530" t="str">
            <v>GVTNT</v>
          </cell>
        </row>
        <row r="1531">
          <cell r="AH1531">
            <v>0</v>
          </cell>
          <cell r="AI1531" t="str">
            <v>Nusidėvėjęs</v>
          </cell>
          <cell r="AJ1531" t="str">
            <v>GVTNT</v>
          </cell>
        </row>
        <row r="1532">
          <cell r="AH1532">
            <v>0</v>
          </cell>
          <cell r="AI1532" t="str">
            <v>Nusidėvėjęs</v>
          </cell>
          <cell r="AJ1532" t="str">
            <v>GVTNT</v>
          </cell>
        </row>
        <row r="1533">
          <cell r="AH1533">
            <v>0</v>
          </cell>
          <cell r="AI1533" t="str">
            <v>Nusidėvėjęs</v>
          </cell>
          <cell r="AJ1533" t="str">
            <v>GVTNT</v>
          </cell>
        </row>
        <row r="1534">
          <cell r="AH1534">
            <v>0</v>
          </cell>
          <cell r="AI1534" t="str">
            <v>Nusidėvėjęs</v>
          </cell>
          <cell r="AJ1534" t="str">
            <v>GVTNT</v>
          </cell>
        </row>
        <row r="1535">
          <cell r="AH1535">
            <v>0</v>
          </cell>
          <cell r="AI1535" t="str">
            <v>Nusidėvėjęs</v>
          </cell>
          <cell r="AJ1535" t="str">
            <v>GVTNT</v>
          </cell>
        </row>
        <row r="1536">
          <cell r="AH1536">
            <v>0</v>
          </cell>
          <cell r="AI1536" t="str">
            <v>Nusidėvėjęs</v>
          </cell>
          <cell r="AJ1536" t="str">
            <v>GVTNT</v>
          </cell>
        </row>
        <row r="1537">
          <cell r="AH1537">
            <v>0</v>
          </cell>
          <cell r="AI1537" t="str">
            <v>Nusidėvėjęs</v>
          </cell>
          <cell r="AJ1537" t="str">
            <v>GVTNT</v>
          </cell>
        </row>
        <row r="1538">
          <cell r="AH1538">
            <v>0</v>
          </cell>
          <cell r="AI1538" t="str">
            <v>Nusidėvėjęs</v>
          </cell>
          <cell r="AJ1538" t="str">
            <v>GVTNT</v>
          </cell>
        </row>
        <row r="1539">
          <cell r="AH1539">
            <v>0</v>
          </cell>
          <cell r="AI1539" t="str">
            <v>Nusidėvėjęs</v>
          </cell>
          <cell r="AJ1539" t="str">
            <v>GVTNT</v>
          </cell>
        </row>
        <row r="1540">
          <cell r="AH1540">
            <v>0</v>
          </cell>
          <cell r="AI1540" t="str">
            <v>Nusidėvėjęs</v>
          </cell>
          <cell r="AJ1540" t="str">
            <v>GVTNT</v>
          </cell>
        </row>
        <row r="1541">
          <cell r="AH1541">
            <v>0</v>
          </cell>
          <cell r="AI1541" t="str">
            <v>Nusidėvėjęs</v>
          </cell>
          <cell r="AJ1541" t="str">
            <v>GVTNT</v>
          </cell>
        </row>
        <row r="1542">
          <cell r="AH1542">
            <v>0</v>
          </cell>
          <cell r="AI1542" t="str">
            <v>Nusidėvėjęs</v>
          </cell>
          <cell r="AJ1542" t="str">
            <v>GVTNT</v>
          </cell>
        </row>
        <row r="1543">
          <cell r="AH1543">
            <v>0</v>
          </cell>
          <cell r="AI1543" t="str">
            <v>Nusidėvėjęs</v>
          </cell>
          <cell r="AJ1543" t="str">
            <v>GVTNT</v>
          </cell>
        </row>
        <row r="1544">
          <cell r="AH1544">
            <v>0</v>
          </cell>
          <cell r="AI1544" t="str">
            <v>Nusidėvėjęs</v>
          </cell>
          <cell r="AJ1544" t="str">
            <v>GVTNT</v>
          </cell>
        </row>
        <row r="1545">
          <cell r="AH1545">
            <v>0</v>
          </cell>
          <cell r="AI1545" t="str">
            <v>Nusidėvėjęs</v>
          </cell>
          <cell r="AJ1545" t="str">
            <v>GVTNT</v>
          </cell>
        </row>
        <row r="1546">
          <cell r="AH1546">
            <v>0</v>
          </cell>
          <cell r="AI1546" t="str">
            <v>Nusidėvėjęs</v>
          </cell>
          <cell r="AJ1546" t="str">
            <v>GVTNT</v>
          </cell>
        </row>
        <row r="1547">
          <cell r="AH1547">
            <v>0</v>
          </cell>
          <cell r="AI1547" t="str">
            <v>Nusidėvėjęs</v>
          </cell>
          <cell r="AJ1547" t="str">
            <v>GVTNT</v>
          </cell>
        </row>
        <row r="1548">
          <cell r="AH1548">
            <v>0</v>
          </cell>
          <cell r="AI1548" t="str">
            <v>Nusidėvėjęs</v>
          </cell>
          <cell r="AJ1548" t="str">
            <v>GVTNT</v>
          </cell>
        </row>
        <row r="1549">
          <cell r="AH1549">
            <v>0</v>
          </cell>
          <cell r="AI1549" t="str">
            <v>Nusidėvėjęs</v>
          </cell>
          <cell r="AJ1549" t="str">
            <v>GVTNT</v>
          </cell>
        </row>
        <row r="1550">
          <cell r="AH1550">
            <v>0</v>
          </cell>
          <cell r="AI1550" t="str">
            <v>Nusidėvėjęs</v>
          </cell>
          <cell r="AJ1550" t="str">
            <v>GVTNT</v>
          </cell>
        </row>
        <row r="1551">
          <cell r="AH1551">
            <v>0</v>
          </cell>
          <cell r="AI1551" t="str">
            <v>Nusidėvėjęs</v>
          </cell>
          <cell r="AJ1551" t="str">
            <v>GVTNT</v>
          </cell>
        </row>
        <row r="1552">
          <cell r="AH1552">
            <v>0</v>
          </cell>
          <cell r="AI1552" t="str">
            <v>Nusidėvėjęs</v>
          </cell>
          <cell r="AJ1552" t="str">
            <v>GVTNT</v>
          </cell>
        </row>
        <row r="1553">
          <cell r="AH1553">
            <v>0</v>
          </cell>
          <cell r="AI1553" t="str">
            <v>Nusidėvėjęs</v>
          </cell>
          <cell r="AJ1553" t="str">
            <v>GVTNT</v>
          </cell>
        </row>
        <row r="1554">
          <cell r="AH1554">
            <v>0</v>
          </cell>
          <cell r="AI1554" t="str">
            <v>Nusidėvėjęs</v>
          </cell>
          <cell r="AJ1554" t="str">
            <v>GVTNT</v>
          </cell>
        </row>
        <row r="1555">
          <cell r="AH1555">
            <v>0</v>
          </cell>
          <cell r="AI1555" t="str">
            <v>Nusidėvėjęs</v>
          </cell>
          <cell r="AJ1555" t="str">
            <v>GVTNT</v>
          </cell>
        </row>
        <row r="1556">
          <cell r="AH1556">
            <v>0</v>
          </cell>
          <cell r="AI1556" t="str">
            <v>Nusidėvėjęs</v>
          </cell>
          <cell r="AJ1556" t="str">
            <v>GVTNT</v>
          </cell>
        </row>
        <row r="1557">
          <cell r="AH1557">
            <v>0</v>
          </cell>
          <cell r="AI1557" t="str">
            <v>Nusidėvėjęs</v>
          </cell>
          <cell r="AJ1557" t="str">
            <v>GVTNT</v>
          </cell>
        </row>
        <row r="1558">
          <cell r="AH1558">
            <v>0</v>
          </cell>
          <cell r="AI1558" t="str">
            <v>Nusidėvėjęs</v>
          </cell>
          <cell r="AJ1558" t="str">
            <v>GVTNT</v>
          </cell>
        </row>
        <row r="1559">
          <cell r="AH1559">
            <v>0</v>
          </cell>
          <cell r="AI1559" t="str">
            <v>Nusidėvėjęs</v>
          </cell>
          <cell r="AJ1559" t="str">
            <v>GVTNT</v>
          </cell>
        </row>
        <row r="1560">
          <cell r="AH1560">
            <v>0</v>
          </cell>
          <cell r="AI1560" t="str">
            <v>Nusidėvėjęs</v>
          </cell>
          <cell r="AJ1560" t="str">
            <v>GVTNT</v>
          </cell>
        </row>
        <row r="1561">
          <cell r="AH1561">
            <v>0</v>
          </cell>
          <cell r="AI1561" t="str">
            <v>Nusidėvėjęs</v>
          </cell>
          <cell r="AJ1561" t="str">
            <v>GVTNT</v>
          </cell>
        </row>
        <row r="1562">
          <cell r="AH1562">
            <v>0</v>
          </cell>
          <cell r="AI1562" t="str">
            <v>Nusidėvėjęs</v>
          </cell>
          <cell r="AJ1562" t="str">
            <v>GVTNT</v>
          </cell>
        </row>
        <row r="1563">
          <cell r="AH1563">
            <v>0</v>
          </cell>
          <cell r="AI1563" t="str">
            <v>Nusidėvėjęs</v>
          </cell>
          <cell r="AJ1563" t="str">
            <v>GVTNT</v>
          </cell>
        </row>
        <row r="1564">
          <cell r="AH1564">
            <v>0</v>
          </cell>
          <cell r="AI1564" t="str">
            <v>Nusidėvėjęs</v>
          </cell>
          <cell r="AJ1564" t="str">
            <v>GVTNT</v>
          </cell>
        </row>
        <row r="1565">
          <cell r="AH1565">
            <v>0</v>
          </cell>
          <cell r="AI1565" t="str">
            <v>Nusidėvėjęs</v>
          </cell>
          <cell r="AJ1565" t="str">
            <v>GVTNT</v>
          </cell>
        </row>
        <row r="1566">
          <cell r="AH1566">
            <v>0</v>
          </cell>
          <cell r="AI1566" t="str">
            <v>Nusidėvėjęs</v>
          </cell>
          <cell r="AJ1566" t="str">
            <v>GVTNT</v>
          </cell>
        </row>
        <row r="1567">
          <cell r="AH1567">
            <v>0</v>
          </cell>
          <cell r="AI1567" t="str">
            <v>Nusidėvėjęs</v>
          </cell>
          <cell r="AJ1567" t="str">
            <v>GVTNT</v>
          </cell>
        </row>
        <row r="1568">
          <cell r="AH1568">
            <v>0</v>
          </cell>
          <cell r="AI1568" t="str">
            <v>Nusidėvėjęs</v>
          </cell>
          <cell r="AJ1568" t="str">
            <v>GVTNT</v>
          </cell>
        </row>
        <row r="1569">
          <cell r="AH1569">
            <v>0</v>
          </cell>
          <cell r="AI1569" t="str">
            <v>Nusidėvėjęs</v>
          </cell>
          <cell r="AJ1569" t="str">
            <v>GVTNT</v>
          </cell>
        </row>
        <row r="1570">
          <cell r="AH1570">
            <v>0</v>
          </cell>
          <cell r="AI1570" t="str">
            <v>Nusidėvėjęs</v>
          </cell>
          <cell r="AJ1570" t="str">
            <v>GVTNT</v>
          </cell>
        </row>
        <row r="1571">
          <cell r="AH1571">
            <v>0</v>
          </cell>
          <cell r="AI1571" t="str">
            <v>Nusidėvėjęs</v>
          </cell>
          <cell r="AJ1571" t="str">
            <v>GVTNT</v>
          </cell>
        </row>
        <row r="1572">
          <cell r="AH1572">
            <v>0</v>
          </cell>
          <cell r="AI1572" t="str">
            <v>Nusidėvėjęs</v>
          </cell>
          <cell r="AJ1572" t="str">
            <v>GVTNT</v>
          </cell>
        </row>
        <row r="1573">
          <cell r="AH1573">
            <v>0</v>
          </cell>
          <cell r="AI1573" t="str">
            <v>Nusidėvėjęs</v>
          </cell>
          <cell r="AJ1573" t="str">
            <v>GVTNT</v>
          </cell>
        </row>
        <row r="1574">
          <cell r="AH1574">
            <v>0</v>
          </cell>
          <cell r="AI1574" t="str">
            <v>Nusidėvėjęs</v>
          </cell>
          <cell r="AJ1574" t="str">
            <v>GVTNT</v>
          </cell>
        </row>
        <row r="1575">
          <cell r="AH1575">
            <v>0</v>
          </cell>
          <cell r="AI1575" t="str">
            <v>Nusidėvėjęs</v>
          </cell>
          <cell r="AJ1575" t="str">
            <v>GVTNT</v>
          </cell>
        </row>
        <row r="1576">
          <cell r="AH1576">
            <v>0</v>
          </cell>
          <cell r="AI1576" t="str">
            <v>Nusidėvėjęs</v>
          </cell>
          <cell r="AJ1576" t="str">
            <v>GVTNT</v>
          </cell>
        </row>
        <row r="1577">
          <cell r="AH1577">
            <v>0</v>
          </cell>
          <cell r="AI1577" t="str">
            <v>Nusidėvėjęs</v>
          </cell>
          <cell r="AJ1577" t="str">
            <v>GVTNT</v>
          </cell>
        </row>
        <row r="1578">
          <cell r="AH1578">
            <v>0</v>
          </cell>
          <cell r="AI1578" t="str">
            <v>Nusidėvėjęs</v>
          </cell>
          <cell r="AJ1578" t="str">
            <v>GVTNT</v>
          </cell>
        </row>
        <row r="1579">
          <cell r="AH1579">
            <v>0</v>
          </cell>
          <cell r="AI1579" t="str">
            <v>Nusidėvėjęs</v>
          </cell>
          <cell r="AJ1579" t="str">
            <v>GVTNT</v>
          </cell>
        </row>
        <row r="1580">
          <cell r="AH1580">
            <v>0</v>
          </cell>
          <cell r="AI1580" t="str">
            <v>Nusidėvėjęs</v>
          </cell>
          <cell r="AJ1580" t="str">
            <v>GVTNT</v>
          </cell>
        </row>
        <row r="1581">
          <cell r="AH1581">
            <v>0</v>
          </cell>
          <cell r="AI1581" t="str">
            <v>Nusidėvėjęs</v>
          </cell>
          <cell r="AJ1581" t="str">
            <v>GVTNT</v>
          </cell>
        </row>
        <row r="1582">
          <cell r="AH1582">
            <v>0</v>
          </cell>
          <cell r="AI1582" t="str">
            <v>Nusidėvėjęs</v>
          </cell>
          <cell r="AJ1582" t="str">
            <v>GVTNT</v>
          </cell>
        </row>
        <row r="1583">
          <cell r="AH1583">
            <v>0</v>
          </cell>
          <cell r="AI1583" t="str">
            <v>Nusidėvėjęs</v>
          </cell>
          <cell r="AJ1583" t="str">
            <v>GVTNT</v>
          </cell>
        </row>
        <row r="1584">
          <cell r="AH1584">
            <v>0</v>
          </cell>
          <cell r="AI1584" t="str">
            <v>Nusidėvėjęs</v>
          </cell>
          <cell r="AJ1584" t="str">
            <v>GVTNT</v>
          </cell>
        </row>
        <row r="1585">
          <cell r="AH1585">
            <v>0</v>
          </cell>
          <cell r="AI1585" t="str">
            <v>Nusidėvėjęs</v>
          </cell>
          <cell r="AJ1585" t="str">
            <v>GVTNT</v>
          </cell>
        </row>
        <row r="1586">
          <cell r="AH1586">
            <v>0</v>
          </cell>
          <cell r="AI1586" t="str">
            <v>Nusidėvėjęs</v>
          </cell>
          <cell r="AJ1586" t="str">
            <v>GVTNT</v>
          </cell>
        </row>
        <row r="1587">
          <cell r="AH1587">
            <v>0</v>
          </cell>
          <cell r="AI1587" t="str">
            <v>Nusidėvėjęs</v>
          </cell>
          <cell r="AJ1587" t="str">
            <v>GVTNT</v>
          </cell>
        </row>
        <row r="1588">
          <cell r="AH1588">
            <v>0</v>
          </cell>
          <cell r="AI1588" t="str">
            <v>Nusidėvėjęs</v>
          </cell>
          <cell r="AJ1588" t="str">
            <v>GVTNT</v>
          </cell>
        </row>
        <row r="1589">
          <cell r="AH1589">
            <v>0</v>
          </cell>
          <cell r="AI1589" t="str">
            <v>Nusidėvėjęs</v>
          </cell>
          <cell r="AJ1589" t="str">
            <v>GVTNT</v>
          </cell>
        </row>
        <row r="1590">
          <cell r="AH1590">
            <v>0</v>
          </cell>
          <cell r="AI1590" t="str">
            <v>Nusidėvėjęs</v>
          </cell>
          <cell r="AJ1590" t="str">
            <v>GVTNT</v>
          </cell>
        </row>
        <row r="1591">
          <cell r="AH1591">
            <v>0</v>
          </cell>
          <cell r="AI1591" t="str">
            <v>Nusidėvėjęs</v>
          </cell>
          <cell r="AJ1591" t="str">
            <v>GVTNT</v>
          </cell>
        </row>
        <row r="1592">
          <cell r="AH1592">
            <v>0</v>
          </cell>
          <cell r="AI1592" t="str">
            <v>Nusidėvėjęs</v>
          </cell>
          <cell r="AJ1592" t="str">
            <v>GVTNT</v>
          </cell>
        </row>
        <row r="1593">
          <cell r="AH1593">
            <v>0</v>
          </cell>
          <cell r="AI1593" t="str">
            <v>Nusidėvėjęs</v>
          </cell>
          <cell r="AJ1593" t="str">
            <v>GVTNT</v>
          </cell>
        </row>
        <row r="1594">
          <cell r="AH1594">
            <v>0</v>
          </cell>
          <cell r="AI1594" t="str">
            <v>Nusidėvėjęs</v>
          </cell>
          <cell r="AJ1594" t="str">
            <v>GVTNT</v>
          </cell>
        </row>
        <row r="1595">
          <cell r="AH1595">
            <v>0</v>
          </cell>
          <cell r="AI1595" t="str">
            <v>Nusidėvėjęs</v>
          </cell>
          <cell r="AJ1595" t="str">
            <v>GVTNT</v>
          </cell>
        </row>
        <row r="1596">
          <cell r="AH1596">
            <v>0</v>
          </cell>
          <cell r="AI1596" t="str">
            <v>Nusidėvėjęs</v>
          </cell>
          <cell r="AJ1596" t="str">
            <v>GVTNT</v>
          </cell>
        </row>
        <row r="1597">
          <cell r="AH1597">
            <v>0</v>
          </cell>
          <cell r="AI1597" t="str">
            <v>Nusidėvėjęs</v>
          </cell>
          <cell r="AJ1597" t="str">
            <v>GVTNT</v>
          </cell>
        </row>
        <row r="1598">
          <cell r="AH1598">
            <v>0</v>
          </cell>
          <cell r="AI1598" t="str">
            <v>Nusidėvėjęs</v>
          </cell>
          <cell r="AJ1598" t="str">
            <v>GVTNT</v>
          </cell>
        </row>
        <row r="1599">
          <cell r="AH1599">
            <v>0</v>
          </cell>
          <cell r="AI1599" t="str">
            <v>Nusidėvėjęs</v>
          </cell>
          <cell r="AJ1599" t="str">
            <v>GVTNT</v>
          </cell>
        </row>
        <row r="1600">
          <cell r="AH1600">
            <v>0</v>
          </cell>
          <cell r="AI1600" t="str">
            <v>Nusidėvėjęs</v>
          </cell>
          <cell r="AJ1600" t="str">
            <v>GVTNT</v>
          </cell>
        </row>
        <row r="1601">
          <cell r="AH1601">
            <v>0</v>
          </cell>
          <cell r="AI1601" t="str">
            <v>Nusidėvėjęs</v>
          </cell>
          <cell r="AJ1601" t="str">
            <v>GVTNT</v>
          </cell>
        </row>
        <row r="1602">
          <cell r="AH1602">
            <v>0</v>
          </cell>
          <cell r="AI1602" t="str">
            <v>Nusidėvėjęs</v>
          </cell>
          <cell r="AJ1602" t="str">
            <v>GVTNT</v>
          </cell>
        </row>
        <row r="1603">
          <cell r="AH1603">
            <v>0</v>
          </cell>
          <cell r="AI1603" t="str">
            <v>Nusidėvėjęs</v>
          </cell>
          <cell r="AJ1603" t="str">
            <v>GVTNT</v>
          </cell>
        </row>
        <row r="1604">
          <cell r="AH1604">
            <v>0</v>
          </cell>
          <cell r="AI1604" t="str">
            <v>Nusidėvėjęs</v>
          </cell>
          <cell r="AJ1604" t="str">
            <v>GVTNT</v>
          </cell>
        </row>
        <row r="1605">
          <cell r="AH1605">
            <v>0</v>
          </cell>
          <cell r="AI1605" t="str">
            <v>Nusidėvėjęs</v>
          </cell>
          <cell r="AJ1605" t="str">
            <v>GVTNT</v>
          </cell>
        </row>
        <row r="1606">
          <cell r="AH1606">
            <v>0</v>
          </cell>
          <cell r="AI1606" t="str">
            <v>Nusidėvėjęs</v>
          </cell>
          <cell r="AJ1606" t="str">
            <v>GVTNT</v>
          </cell>
        </row>
        <row r="1607">
          <cell r="AH1607">
            <v>0</v>
          </cell>
          <cell r="AI1607" t="str">
            <v>Nusidėvėjęs</v>
          </cell>
          <cell r="AJ1607" t="str">
            <v>GVTNT</v>
          </cell>
        </row>
        <row r="1608">
          <cell r="AH1608">
            <v>0</v>
          </cell>
          <cell r="AI1608" t="str">
            <v>Nusidėvėjęs</v>
          </cell>
          <cell r="AJ1608" t="str">
            <v>GVTNT</v>
          </cell>
        </row>
        <row r="1609">
          <cell r="AH1609">
            <v>0</v>
          </cell>
          <cell r="AI1609" t="str">
            <v>Nusidėvėjęs</v>
          </cell>
          <cell r="AJ1609" t="str">
            <v>GVTNT</v>
          </cell>
        </row>
        <row r="1610">
          <cell r="AH1610">
            <v>0</v>
          </cell>
          <cell r="AI1610" t="str">
            <v>Nusidėvėjęs</v>
          </cell>
          <cell r="AJ1610" t="str">
            <v>GVTNT</v>
          </cell>
        </row>
        <row r="1611">
          <cell r="AH1611">
            <v>0</v>
          </cell>
          <cell r="AI1611" t="str">
            <v>Nusidėvėjęs</v>
          </cell>
          <cell r="AJ1611" t="str">
            <v>GVTNT</v>
          </cell>
        </row>
        <row r="1612">
          <cell r="AH1612">
            <v>0</v>
          </cell>
          <cell r="AI1612" t="str">
            <v>Nusidėvėjęs</v>
          </cell>
          <cell r="AJ1612" t="str">
            <v>GVTNT</v>
          </cell>
        </row>
        <row r="1613">
          <cell r="AH1613">
            <v>0</v>
          </cell>
          <cell r="AI1613" t="str">
            <v>Nusidėvėjęs</v>
          </cell>
          <cell r="AJ1613" t="str">
            <v>GVTNT</v>
          </cell>
        </row>
        <row r="1614">
          <cell r="AH1614">
            <v>0</v>
          </cell>
          <cell r="AI1614" t="str">
            <v>Nusidėvėjęs</v>
          </cell>
          <cell r="AJ1614" t="str">
            <v>GVTNT</v>
          </cell>
        </row>
        <row r="1615">
          <cell r="AH1615">
            <v>0</v>
          </cell>
          <cell r="AI1615" t="str">
            <v>Nusidėvėjęs</v>
          </cell>
          <cell r="AJ1615" t="str">
            <v>GVTNT</v>
          </cell>
        </row>
        <row r="1616">
          <cell r="AH1616">
            <v>0</v>
          </cell>
          <cell r="AI1616" t="str">
            <v>Nusidėvėjęs</v>
          </cell>
          <cell r="AJ1616" t="str">
            <v>GVTNT</v>
          </cell>
        </row>
        <row r="1617">
          <cell r="AH1617">
            <v>0</v>
          </cell>
          <cell r="AI1617" t="str">
            <v>Nusidėvėjęs</v>
          </cell>
          <cell r="AJ1617" t="str">
            <v>GVTNT</v>
          </cell>
        </row>
        <row r="1618">
          <cell r="AH1618">
            <v>0</v>
          </cell>
          <cell r="AI1618" t="str">
            <v>Nusidėvėjęs</v>
          </cell>
          <cell r="AJ1618" t="str">
            <v>GVTNT</v>
          </cell>
        </row>
        <row r="1619">
          <cell r="AH1619">
            <v>0</v>
          </cell>
          <cell r="AI1619" t="str">
            <v>Nusidėvėjęs</v>
          </cell>
          <cell r="AJ1619" t="str">
            <v>GVTNT</v>
          </cell>
        </row>
        <row r="1620">
          <cell r="AH1620">
            <v>0</v>
          </cell>
          <cell r="AI1620" t="str">
            <v>Nusidėvėjęs</v>
          </cell>
          <cell r="AJ1620" t="str">
            <v>GVTNT</v>
          </cell>
        </row>
        <row r="1621">
          <cell r="AH1621">
            <v>0</v>
          </cell>
          <cell r="AI1621" t="str">
            <v>Nusidėvėjęs</v>
          </cell>
          <cell r="AJ1621" t="str">
            <v>GVTNT</v>
          </cell>
        </row>
        <row r="1622">
          <cell r="AH1622">
            <v>0</v>
          </cell>
          <cell r="AI1622" t="str">
            <v>Nusidėvėjęs</v>
          </cell>
          <cell r="AJ1622" t="str">
            <v>GVTNT</v>
          </cell>
        </row>
        <row r="1623">
          <cell r="AH1623">
            <v>0</v>
          </cell>
          <cell r="AI1623" t="str">
            <v>Nusidėvėjęs</v>
          </cell>
          <cell r="AJ1623" t="str">
            <v>GVTNT</v>
          </cell>
        </row>
        <row r="1624">
          <cell r="AH1624">
            <v>0</v>
          </cell>
          <cell r="AI1624" t="str">
            <v>Nusidėvėjęs</v>
          </cell>
          <cell r="AJ1624" t="str">
            <v>GVTNT</v>
          </cell>
        </row>
        <row r="1625">
          <cell r="AH1625">
            <v>0</v>
          </cell>
          <cell r="AI1625" t="str">
            <v>Nusidėvėjęs</v>
          </cell>
          <cell r="AJ1625" t="str">
            <v>GVTNT</v>
          </cell>
        </row>
        <row r="1626">
          <cell r="AH1626">
            <v>0</v>
          </cell>
          <cell r="AI1626" t="str">
            <v>Nusidėvėjęs</v>
          </cell>
          <cell r="AJ1626" t="str">
            <v>GVTNT</v>
          </cell>
        </row>
        <row r="1627">
          <cell r="AH1627">
            <v>0</v>
          </cell>
          <cell r="AI1627" t="str">
            <v>Nusidėvėjęs</v>
          </cell>
          <cell r="AJ1627" t="str">
            <v>GVTNT</v>
          </cell>
        </row>
        <row r="1628">
          <cell r="AH1628">
            <v>0</v>
          </cell>
          <cell r="AI1628" t="str">
            <v>Nusidėvėjęs</v>
          </cell>
          <cell r="AJ1628" t="str">
            <v>GVTNT</v>
          </cell>
        </row>
        <row r="1629">
          <cell r="AH1629">
            <v>0</v>
          </cell>
          <cell r="AI1629" t="str">
            <v>Nusidėvėjęs</v>
          </cell>
          <cell r="AJ1629" t="str">
            <v>GVTNT</v>
          </cell>
        </row>
        <row r="1630">
          <cell r="AH1630">
            <v>0</v>
          </cell>
          <cell r="AI1630" t="str">
            <v>Nusidėvėjęs</v>
          </cell>
          <cell r="AJ1630" t="str">
            <v>GVTNT</v>
          </cell>
        </row>
        <row r="1631">
          <cell r="AH1631">
            <v>0</v>
          </cell>
          <cell r="AI1631" t="str">
            <v>Nusidėvėjęs</v>
          </cell>
          <cell r="AJ1631" t="str">
            <v>GVTNT</v>
          </cell>
        </row>
        <row r="1632">
          <cell r="AH1632">
            <v>0</v>
          </cell>
          <cell r="AI1632" t="str">
            <v>Nusidėvėjęs</v>
          </cell>
          <cell r="AJ1632" t="str">
            <v>GVTNT</v>
          </cell>
        </row>
        <row r="1633">
          <cell r="AH1633">
            <v>0</v>
          </cell>
          <cell r="AI1633" t="str">
            <v>Nusidėvėjęs</v>
          </cell>
          <cell r="AJ1633" t="str">
            <v>GVTNT</v>
          </cell>
        </row>
        <row r="1634">
          <cell r="AH1634">
            <v>0</v>
          </cell>
          <cell r="AI1634" t="str">
            <v>Nusidėvėjęs</v>
          </cell>
          <cell r="AJ1634" t="str">
            <v>GVTNT</v>
          </cell>
        </row>
        <row r="1635">
          <cell r="AH1635">
            <v>0</v>
          </cell>
          <cell r="AI1635" t="str">
            <v>Nusidėvėjęs</v>
          </cell>
          <cell r="AJ1635" t="str">
            <v>GVTNT</v>
          </cell>
        </row>
        <row r="1636">
          <cell r="AH1636">
            <v>0</v>
          </cell>
          <cell r="AI1636" t="str">
            <v>Nusidėvėjęs</v>
          </cell>
          <cell r="AJ1636" t="str">
            <v>GVTNT</v>
          </cell>
        </row>
        <row r="1637">
          <cell r="AH1637">
            <v>0</v>
          </cell>
          <cell r="AI1637" t="str">
            <v>Nusidėvėjęs</v>
          </cell>
          <cell r="AJ1637" t="str">
            <v>GVTNT</v>
          </cell>
        </row>
        <row r="1638">
          <cell r="AH1638">
            <v>0</v>
          </cell>
          <cell r="AI1638" t="str">
            <v>Nusidėvėjęs</v>
          </cell>
          <cell r="AJ1638" t="str">
            <v>GVTNT</v>
          </cell>
        </row>
        <row r="1639">
          <cell r="AH1639">
            <v>0</v>
          </cell>
          <cell r="AI1639" t="str">
            <v>Nusidėvėjęs</v>
          </cell>
          <cell r="AJ1639" t="str">
            <v>GVTNT</v>
          </cell>
        </row>
        <row r="1640">
          <cell r="AH1640">
            <v>0</v>
          </cell>
          <cell r="AI1640" t="str">
            <v>Nusidėvėjęs</v>
          </cell>
          <cell r="AJ1640" t="str">
            <v>GVTNT</v>
          </cell>
        </row>
        <row r="1641">
          <cell r="AH1641">
            <v>0</v>
          </cell>
          <cell r="AI1641" t="str">
            <v>Nusidėvėjęs</v>
          </cell>
          <cell r="AJ1641" t="str">
            <v>GVTNT</v>
          </cell>
        </row>
        <row r="1642">
          <cell r="AH1642">
            <v>0</v>
          </cell>
          <cell r="AI1642" t="str">
            <v>Nusidėvėjęs</v>
          </cell>
          <cell r="AJ1642" t="str">
            <v>GVTNT</v>
          </cell>
        </row>
        <row r="1643">
          <cell r="AH1643">
            <v>0</v>
          </cell>
          <cell r="AI1643" t="str">
            <v>Nusidėvėjęs</v>
          </cell>
          <cell r="AJ1643" t="str">
            <v>GVTNT</v>
          </cell>
        </row>
        <row r="1644">
          <cell r="AH1644">
            <v>0</v>
          </cell>
          <cell r="AI1644" t="str">
            <v>Nusidėvėjęs</v>
          </cell>
          <cell r="AJ1644" t="str">
            <v>GVTNT</v>
          </cell>
        </row>
        <row r="1645">
          <cell r="AH1645">
            <v>0</v>
          </cell>
          <cell r="AI1645" t="str">
            <v>Nusidėvėjęs</v>
          </cell>
          <cell r="AJ1645" t="str">
            <v>GVTNT</v>
          </cell>
        </row>
        <row r="1646">
          <cell r="AH1646">
            <v>0</v>
          </cell>
          <cell r="AI1646" t="str">
            <v>Nusidėvėjęs</v>
          </cell>
          <cell r="AJ1646" t="str">
            <v>GVTNT</v>
          </cell>
        </row>
        <row r="1647">
          <cell r="AH1647">
            <v>0</v>
          </cell>
          <cell r="AI1647" t="str">
            <v>Nusidėvėjęs</v>
          </cell>
          <cell r="AJ1647" t="str">
            <v>GVTNT</v>
          </cell>
        </row>
        <row r="1648">
          <cell r="AH1648">
            <v>0</v>
          </cell>
          <cell r="AI1648" t="str">
            <v>Nusidėvėjęs</v>
          </cell>
          <cell r="AJ1648" t="str">
            <v>GVTNT</v>
          </cell>
        </row>
        <row r="1649">
          <cell r="AH1649">
            <v>0</v>
          </cell>
          <cell r="AI1649" t="str">
            <v>Nusidėvėjęs</v>
          </cell>
          <cell r="AJ1649" t="str">
            <v>GVTNT</v>
          </cell>
        </row>
        <row r="1650">
          <cell r="AH1650">
            <v>0</v>
          </cell>
          <cell r="AI1650" t="str">
            <v>Nusidėvėjęs</v>
          </cell>
          <cell r="AJ1650" t="str">
            <v>GVTNT</v>
          </cell>
        </row>
        <row r="1651">
          <cell r="AH1651">
            <v>0</v>
          </cell>
          <cell r="AI1651" t="str">
            <v>Nusidėvėjęs</v>
          </cell>
          <cell r="AJ1651" t="str">
            <v>GVTNT</v>
          </cell>
        </row>
        <row r="1652">
          <cell r="AH1652">
            <v>0</v>
          </cell>
          <cell r="AI1652" t="str">
            <v>Nusidėvėjęs</v>
          </cell>
          <cell r="AJ1652" t="str">
            <v>GVTNT</v>
          </cell>
        </row>
        <row r="1653">
          <cell r="AH1653">
            <v>0</v>
          </cell>
          <cell r="AI1653" t="str">
            <v>Nusidėvėjęs</v>
          </cell>
          <cell r="AJ1653" t="str">
            <v>GVTNT</v>
          </cell>
        </row>
        <row r="1654">
          <cell r="AH1654">
            <v>0</v>
          </cell>
          <cell r="AI1654" t="str">
            <v>Nusidėvėjęs</v>
          </cell>
          <cell r="AJ1654" t="str">
            <v>GVTNT</v>
          </cell>
        </row>
        <row r="1655">
          <cell r="AH1655">
            <v>0</v>
          </cell>
          <cell r="AI1655" t="str">
            <v>Nusidėvėjęs</v>
          </cell>
          <cell r="AJ1655" t="str">
            <v>GVTNT</v>
          </cell>
        </row>
        <row r="1656">
          <cell r="AH1656">
            <v>0</v>
          </cell>
          <cell r="AI1656" t="str">
            <v>Nusidėvėjęs</v>
          </cell>
          <cell r="AJ1656" t="str">
            <v>GVTNT</v>
          </cell>
        </row>
        <row r="1657">
          <cell r="AH1657">
            <v>0</v>
          </cell>
          <cell r="AI1657" t="str">
            <v>Nusidėvėjęs</v>
          </cell>
          <cell r="AJ1657" t="str">
            <v>GVTNT</v>
          </cell>
        </row>
        <row r="1658">
          <cell r="AH1658">
            <v>0</v>
          </cell>
          <cell r="AI1658" t="str">
            <v>Nusidėvėjęs</v>
          </cell>
          <cell r="AJ1658" t="str">
            <v>GVTNT</v>
          </cell>
        </row>
        <row r="1659">
          <cell r="AH1659">
            <v>0</v>
          </cell>
          <cell r="AI1659" t="str">
            <v>Nusidėvėjęs</v>
          </cell>
          <cell r="AJ1659" t="str">
            <v>GVTNT</v>
          </cell>
        </row>
        <row r="1660">
          <cell r="AH1660">
            <v>0</v>
          </cell>
          <cell r="AI1660" t="str">
            <v>Nusidėvėjęs</v>
          </cell>
          <cell r="AJ1660" t="str">
            <v>GVTNT</v>
          </cell>
        </row>
        <row r="1661">
          <cell r="AH1661">
            <v>0</v>
          </cell>
          <cell r="AI1661" t="str">
            <v>Nusidėvėjęs</v>
          </cell>
          <cell r="AJ1661" t="str">
            <v>GVTNT</v>
          </cell>
        </row>
        <row r="1662">
          <cell r="AH1662">
            <v>0</v>
          </cell>
          <cell r="AI1662" t="str">
            <v>Nusidėvėjęs</v>
          </cell>
          <cell r="AJ1662" t="str">
            <v>GVTNT</v>
          </cell>
        </row>
        <row r="1663">
          <cell r="AH1663">
            <v>0</v>
          </cell>
          <cell r="AI1663" t="str">
            <v>Nusidėvėjęs</v>
          </cell>
          <cell r="AJ1663" t="str">
            <v>GVTNT</v>
          </cell>
        </row>
        <row r="1664">
          <cell r="AH1664">
            <v>0</v>
          </cell>
          <cell r="AI1664" t="str">
            <v>Nusidėvėjęs</v>
          </cell>
          <cell r="AJ1664" t="str">
            <v>GVTNT</v>
          </cell>
        </row>
        <row r="1665">
          <cell r="AH1665">
            <v>0</v>
          </cell>
          <cell r="AI1665" t="str">
            <v>Nusidėvėjęs</v>
          </cell>
          <cell r="AJ1665" t="str">
            <v>GVTNT</v>
          </cell>
        </row>
        <row r="1666">
          <cell r="AH1666">
            <v>0</v>
          </cell>
          <cell r="AI1666" t="str">
            <v>Nusidėvėjęs</v>
          </cell>
          <cell r="AJ1666" t="str">
            <v>GVTNT</v>
          </cell>
        </row>
        <row r="1667">
          <cell r="AH1667">
            <v>0</v>
          </cell>
          <cell r="AI1667" t="str">
            <v>Nusidėvėjęs</v>
          </cell>
          <cell r="AJ1667" t="str">
            <v>GVTNT</v>
          </cell>
        </row>
        <row r="1668">
          <cell r="AH1668">
            <v>0</v>
          </cell>
          <cell r="AI1668" t="str">
            <v>Nusidėvėjęs</v>
          </cell>
          <cell r="AJ1668" t="str">
            <v>GVTNT</v>
          </cell>
        </row>
        <row r="1669">
          <cell r="AH1669">
            <v>0</v>
          </cell>
          <cell r="AI1669" t="str">
            <v>Nusidėvėjęs</v>
          </cell>
          <cell r="AJ1669" t="str">
            <v>GVTNT</v>
          </cell>
        </row>
        <row r="1670">
          <cell r="AH1670">
            <v>0</v>
          </cell>
          <cell r="AI1670" t="str">
            <v>Nusidėvėjęs</v>
          </cell>
          <cell r="AJ1670" t="str">
            <v>GVTNT</v>
          </cell>
        </row>
        <row r="1671">
          <cell r="AH1671">
            <v>0</v>
          </cell>
          <cell r="AI1671" t="str">
            <v>Nusidėvėjęs</v>
          </cell>
          <cell r="AJ1671" t="str">
            <v>GVTNT</v>
          </cell>
        </row>
        <row r="1672">
          <cell r="AH1672">
            <v>0</v>
          </cell>
          <cell r="AI1672" t="str">
            <v>Nusidėvėjęs</v>
          </cell>
          <cell r="AJ1672" t="str">
            <v>GVTNT</v>
          </cell>
        </row>
        <row r="1673">
          <cell r="AH1673">
            <v>0</v>
          </cell>
          <cell r="AI1673" t="str">
            <v>Nusidėvėjęs</v>
          </cell>
          <cell r="AJ1673" t="str">
            <v>GVTNT</v>
          </cell>
        </row>
        <row r="1674">
          <cell r="AH1674">
            <v>0</v>
          </cell>
          <cell r="AI1674" t="str">
            <v>Nusidėvėjęs</v>
          </cell>
          <cell r="AJ1674" t="str">
            <v>GVTNT</v>
          </cell>
        </row>
        <row r="1675">
          <cell r="AH1675">
            <v>0</v>
          </cell>
          <cell r="AI1675" t="str">
            <v>Nusidėvėjęs</v>
          </cell>
          <cell r="AJ1675" t="str">
            <v>GVTNT</v>
          </cell>
        </row>
        <row r="1676">
          <cell r="AH1676">
            <v>0</v>
          </cell>
          <cell r="AI1676" t="str">
            <v>Nusidėvėjęs</v>
          </cell>
          <cell r="AJ1676" t="str">
            <v>GVTNT</v>
          </cell>
        </row>
        <row r="1677">
          <cell r="AH1677">
            <v>0</v>
          </cell>
          <cell r="AI1677" t="str">
            <v>Nusidėvėjęs</v>
          </cell>
          <cell r="AJ1677" t="str">
            <v>GVTNT</v>
          </cell>
        </row>
        <row r="1678">
          <cell r="AH1678">
            <v>0</v>
          </cell>
          <cell r="AI1678" t="str">
            <v>Nusidėvėjęs</v>
          </cell>
          <cell r="AJ1678" t="str">
            <v>GVTNT</v>
          </cell>
        </row>
        <row r="1679">
          <cell r="AH1679">
            <v>0</v>
          </cell>
          <cell r="AI1679" t="str">
            <v>Nusidėvėjęs</v>
          </cell>
          <cell r="AJ1679" t="str">
            <v>GVTNT</v>
          </cell>
        </row>
        <row r="1680">
          <cell r="AH1680">
            <v>0</v>
          </cell>
          <cell r="AI1680" t="str">
            <v>Nusidėvėjęs</v>
          </cell>
          <cell r="AJ1680" t="str">
            <v>GVTNT</v>
          </cell>
        </row>
        <row r="1681">
          <cell r="AH1681">
            <v>0</v>
          </cell>
          <cell r="AI1681" t="str">
            <v>Nusidėvėjęs</v>
          </cell>
          <cell r="AJ1681" t="str">
            <v>GVTNT</v>
          </cell>
        </row>
        <row r="1682">
          <cell r="AH1682">
            <v>0</v>
          </cell>
          <cell r="AI1682" t="str">
            <v>Nusidėvėjęs</v>
          </cell>
          <cell r="AJ1682" t="str">
            <v>GVTNT</v>
          </cell>
        </row>
        <row r="1683">
          <cell r="AH1683">
            <v>0</v>
          </cell>
          <cell r="AI1683" t="str">
            <v>Nusidėvėjęs</v>
          </cell>
          <cell r="AJ1683" t="str">
            <v>GVTNT</v>
          </cell>
        </row>
        <row r="1684">
          <cell r="AH1684">
            <v>0</v>
          </cell>
          <cell r="AI1684" t="str">
            <v>Nusidėvėjęs</v>
          </cell>
          <cell r="AJ1684" t="str">
            <v>GVTNT</v>
          </cell>
        </row>
        <row r="1685">
          <cell r="AH1685">
            <v>0</v>
          </cell>
          <cell r="AI1685" t="str">
            <v>Nusidėvėjęs</v>
          </cell>
          <cell r="AJ1685" t="str">
            <v>GVTNT</v>
          </cell>
        </row>
        <row r="1686">
          <cell r="AH1686">
            <v>0</v>
          </cell>
          <cell r="AI1686" t="str">
            <v>Nusidėvėjęs</v>
          </cell>
          <cell r="AJ1686" t="str">
            <v>GVTNT</v>
          </cell>
        </row>
        <row r="1687">
          <cell r="AH1687">
            <v>0</v>
          </cell>
          <cell r="AI1687" t="str">
            <v>Nusidėvėjęs</v>
          </cell>
          <cell r="AJ1687" t="str">
            <v>GVTNT</v>
          </cell>
        </row>
        <row r="1688">
          <cell r="AH1688">
            <v>0</v>
          </cell>
          <cell r="AI1688" t="str">
            <v>Nusidėvėjęs</v>
          </cell>
          <cell r="AJ1688" t="str">
            <v>GVTNT</v>
          </cell>
        </row>
        <row r="1689">
          <cell r="AH1689">
            <v>0</v>
          </cell>
          <cell r="AI1689" t="str">
            <v>Nusidėvėjęs</v>
          </cell>
          <cell r="AJ1689" t="str">
            <v>GVTNT</v>
          </cell>
        </row>
        <row r="1690">
          <cell r="AH1690">
            <v>0</v>
          </cell>
          <cell r="AI1690" t="str">
            <v>Nusidėvėjęs</v>
          </cell>
          <cell r="AJ1690" t="str">
            <v>GVTNT</v>
          </cell>
        </row>
        <row r="1691">
          <cell r="AH1691">
            <v>0</v>
          </cell>
          <cell r="AI1691" t="str">
            <v>Nusidėvėjęs</v>
          </cell>
          <cell r="AJ1691" t="str">
            <v>GVTNT</v>
          </cell>
        </row>
        <row r="1692">
          <cell r="AH1692">
            <v>0</v>
          </cell>
          <cell r="AI1692" t="str">
            <v>Nusidėvėjęs</v>
          </cell>
          <cell r="AJ1692" t="str">
            <v>GVTNT</v>
          </cell>
        </row>
        <row r="1693">
          <cell r="AH1693">
            <v>0</v>
          </cell>
          <cell r="AI1693" t="str">
            <v>Nusidėvėjęs</v>
          </cell>
          <cell r="AJ1693" t="str">
            <v>GVTNT</v>
          </cell>
        </row>
        <row r="1694">
          <cell r="AH1694">
            <v>0</v>
          </cell>
          <cell r="AI1694" t="str">
            <v>Nusidėvėjęs</v>
          </cell>
          <cell r="AJ1694" t="str">
            <v>GVTNT</v>
          </cell>
        </row>
        <row r="1695">
          <cell r="AH1695">
            <v>0</v>
          </cell>
          <cell r="AI1695" t="str">
            <v>Nusidėvėjęs</v>
          </cell>
          <cell r="AJ1695" t="str">
            <v>GVTNT</v>
          </cell>
        </row>
        <row r="1696">
          <cell r="AH1696">
            <v>0</v>
          </cell>
          <cell r="AI1696" t="str">
            <v>Nusidėvėjęs</v>
          </cell>
          <cell r="AJ1696" t="str">
            <v>GVTNT</v>
          </cell>
        </row>
        <row r="1697">
          <cell r="AH1697">
            <v>0</v>
          </cell>
          <cell r="AI1697" t="str">
            <v>Nusidėvėjęs</v>
          </cell>
          <cell r="AJ1697" t="str">
            <v>GVTNT</v>
          </cell>
        </row>
        <row r="1698">
          <cell r="AH1698">
            <v>0</v>
          </cell>
          <cell r="AI1698" t="str">
            <v>Nusidėvėjęs</v>
          </cell>
          <cell r="AJ1698" t="str">
            <v>GVTNT</v>
          </cell>
        </row>
        <row r="1699">
          <cell r="AH1699">
            <v>0</v>
          </cell>
          <cell r="AI1699" t="str">
            <v>Nusidėvėjęs</v>
          </cell>
          <cell r="AJ1699" t="str">
            <v>GVTNT</v>
          </cell>
        </row>
        <row r="1700">
          <cell r="AH1700">
            <v>0</v>
          </cell>
          <cell r="AI1700" t="str">
            <v>Nusidėvėjęs</v>
          </cell>
          <cell r="AJ1700" t="str">
            <v>GVTNT</v>
          </cell>
        </row>
        <row r="1701">
          <cell r="AH1701">
            <v>0</v>
          </cell>
          <cell r="AI1701" t="str">
            <v>Nusidėvėjęs</v>
          </cell>
          <cell r="AJ1701" t="str">
            <v>GVTNT</v>
          </cell>
        </row>
        <row r="1702">
          <cell r="AH1702">
            <v>0</v>
          </cell>
          <cell r="AI1702" t="str">
            <v>Nusidėvėjęs</v>
          </cell>
          <cell r="AJ1702" t="str">
            <v>GVTNT</v>
          </cell>
        </row>
        <row r="1703">
          <cell r="AH1703">
            <v>0</v>
          </cell>
          <cell r="AI1703" t="str">
            <v>Nusidėvėjęs</v>
          </cell>
          <cell r="AJ1703" t="str">
            <v>GVTNT</v>
          </cell>
        </row>
        <row r="1704">
          <cell r="AH1704">
            <v>0</v>
          </cell>
          <cell r="AI1704" t="str">
            <v>Nusidėvėjęs</v>
          </cell>
          <cell r="AJ1704" t="str">
            <v>GVTNT</v>
          </cell>
        </row>
        <row r="1705">
          <cell r="AH1705">
            <v>0</v>
          </cell>
          <cell r="AI1705" t="str">
            <v>Nusidėvėjęs</v>
          </cell>
          <cell r="AJ1705" t="str">
            <v>GVTNT</v>
          </cell>
        </row>
        <row r="1706">
          <cell r="AH1706">
            <v>0</v>
          </cell>
          <cell r="AI1706" t="str">
            <v>Nusidėvėjęs</v>
          </cell>
          <cell r="AJ1706" t="str">
            <v>GVTNT</v>
          </cell>
        </row>
        <row r="1707">
          <cell r="AH1707">
            <v>0</v>
          </cell>
          <cell r="AI1707" t="str">
            <v>Nusidėvėjęs</v>
          </cell>
          <cell r="AJ1707" t="str">
            <v>GVTNT</v>
          </cell>
        </row>
        <row r="1708">
          <cell r="AH1708">
            <v>0</v>
          </cell>
          <cell r="AI1708" t="str">
            <v>Nusidėvėjęs</v>
          </cell>
          <cell r="AJ1708" t="str">
            <v>GVTNT</v>
          </cell>
        </row>
        <row r="1709">
          <cell r="AH1709">
            <v>0</v>
          </cell>
          <cell r="AI1709" t="str">
            <v>Nusidėvėjęs</v>
          </cell>
          <cell r="AJ1709" t="str">
            <v>GVTNT</v>
          </cell>
        </row>
        <row r="1710">
          <cell r="AH1710">
            <v>0</v>
          </cell>
          <cell r="AI1710" t="str">
            <v>Nusidėvėjęs</v>
          </cell>
          <cell r="AJ1710" t="str">
            <v>GVTNT</v>
          </cell>
        </row>
        <row r="1711">
          <cell r="AH1711">
            <v>0</v>
          </cell>
          <cell r="AI1711" t="str">
            <v>Nusidėvėjęs</v>
          </cell>
          <cell r="AJ1711" t="str">
            <v>GVTNT</v>
          </cell>
        </row>
        <row r="1712">
          <cell r="AH1712">
            <v>0</v>
          </cell>
          <cell r="AI1712" t="str">
            <v>Nusidėvėjęs</v>
          </cell>
          <cell r="AJ1712" t="str">
            <v>GVTNT</v>
          </cell>
        </row>
        <row r="1713">
          <cell r="AH1713">
            <v>0</v>
          </cell>
          <cell r="AI1713" t="str">
            <v>Nusidėvėjęs</v>
          </cell>
          <cell r="AJ1713" t="str">
            <v>GVTNT</v>
          </cell>
        </row>
        <row r="1714">
          <cell r="AH1714">
            <v>0</v>
          </cell>
          <cell r="AI1714" t="str">
            <v>Nusidėvėjęs</v>
          </cell>
          <cell r="AJ1714" t="str">
            <v>GVTNT</v>
          </cell>
        </row>
        <row r="1715">
          <cell r="AH1715">
            <v>0</v>
          </cell>
          <cell r="AI1715" t="str">
            <v>Nusidėvėjęs</v>
          </cell>
          <cell r="AJ1715" t="str">
            <v>GVTNT</v>
          </cell>
        </row>
        <row r="1716">
          <cell r="AH1716">
            <v>0</v>
          </cell>
          <cell r="AI1716" t="str">
            <v>Nusidėvėjęs</v>
          </cell>
          <cell r="AJ1716" t="str">
            <v>GVTNT</v>
          </cell>
        </row>
        <row r="1717">
          <cell r="AH1717">
            <v>0</v>
          </cell>
          <cell r="AI1717" t="str">
            <v>Nusidėvėjęs</v>
          </cell>
          <cell r="AJ1717" t="str">
            <v>GVTNT</v>
          </cell>
        </row>
        <row r="1718">
          <cell r="AH1718">
            <v>0</v>
          </cell>
          <cell r="AI1718" t="str">
            <v>Nusidėvėjęs</v>
          </cell>
          <cell r="AJ1718" t="str">
            <v>GVTNT</v>
          </cell>
        </row>
        <row r="1719">
          <cell r="AH1719">
            <v>0</v>
          </cell>
          <cell r="AI1719" t="str">
            <v>Nusidėvėjęs</v>
          </cell>
          <cell r="AJ1719" t="str">
            <v>GVTNT</v>
          </cell>
        </row>
        <row r="1720">
          <cell r="AH1720">
            <v>0</v>
          </cell>
          <cell r="AI1720" t="str">
            <v>Nusidėvėjęs</v>
          </cell>
          <cell r="AJ1720" t="str">
            <v>GVTNT</v>
          </cell>
        </row>
        <row r="1721">
          <cell r="AH1721">
            <v>0</v>
          </cell>
          <cell r="AI1721" t="str">
            <v>Nusidėvėjęs</v>
          </cell>
          <cell r="AJ1721" t="str">
            <v>GVTNT</v>
          </cell>
        </row>
        <row r="1722">
          <cell r="AH1722">
            <v>0</v>
          </cell>
          <cell r="AI1722" t="str">
            <v>Nusidėvėjęs</v>
          </cell>
          <cell r="AJ1722" t="str">
            <v>GVTNT</v>
          </cell>
        </row>
        <row r="1723">
          <cell r="AH1723">
            <v>0</v>
          </cell>
          <cell r="AI1723" t="str">
            <v>Nusidėvėjęs</v>
          </cell>
          <cell r="AJ1723" t="str">
            <v>GVTNT</v>
          </cell>
        </row>
        <row r="1724">
          <cell r="AH1724">
            <v>0</v>
          </cell>
          <cell r="AI1724" t="str">
            <v>Nusidėvėjęs</v>
          </cell>
          <cell r="AJ1724" t="str">
            <v>GVTNT</v>
          </cell>
        </row>
        <row r="1725">
          <cell r="AH1725">
            <v>0</v>
          </cell>
          <cell r="AI1725" t="str">
            <v>Nusidėvėjęs</v>
          </cell>
          <cell r="AJ1725" t="str">
            <v>GVTNT</v>
          </cell>
        </row>
        <row r="1726">
          <cell r="AH1726">
            <v>0</v>
          </cell>
          <cell r="AI1726" t="str">
            <v>Nusidėvėjęs</v>
          </cell>
          <cell r="AJ1726" t="str">
            <v>GVTNT</v>
          </cell>
        </row>
        <row r="1727">
          <cell r="AH1727">
            <v>0</v>
          </cell>
          <cell r="AI1727" t="str">
            <v>Nusidėvėjęs</v>
          </cell>
          <cell r="AJ1727" t="str">
            <v>GVTNT</v>
          </cell>
        </row>
        <row r="1728">
          <cell r="AH1728">
            <v>0</v>
          </cell>
          <cell r="AI1728" t="str">
            <v>Nusidėvėjęs</v>
          </cell>
          <cell r="AJ1728" t="str">
            <v>GVTNT</v>
          </cell>
        </row>
        <row r="1729">
          <cell r="AH1729">
            <v>0</v>
          </cell>
          <cell r="AI1729" t="str">
            <v>Nusidėvėjęs</v>
          </cell>
          <cell r="AJ1729" t="str">
            <v>GVTNT</v>
          </cell>
        </row>
        <row r="1730">
          <cell r="AH1730">
            <v>0</v>
          </cell>
          <cell r="AI1730" t="str">
            <v>Nusidėvėjęs</v>
          </cell>
          <cell r="AJ1730" t="str">
            <v>GVTNT</v>
          </cell>
        </row>
        <row r="1731">
          <cell r="AH1731">
            <v>0</v>
          </cell>
          <cell r="AI1731" t="str">
            <v>Nusidėvėjęs</v>
          </cell>
          <cell r="AJ1731" t="str">
            <v>GVTNT</v>
          </cell>
        </row>
        <row r="1732">
          <cell r="AH1732">
            <v>0</v>
          </cell>
          <cell r="AI1732" t="str">
            <v>Nusidėvėjęs</v>
          </cell>
          <cell r="AJ1732" t="str">
            <v>GVTNT</v>
          </cell>
        </row>
        <row r="1733">
          <cell r="AH1733">
            <v>0</v>
          </cell>
          <cell r="AI1733" t="str">
            <v>Nusidėvėjęs</v>
          </cell>
          <cell r="AJ1733" t="str">
            <v>GVTNT</v>
          </cell>
        </row>
        <row r="1734">
          <cell r="AH1734">
            <v>0</v>
          </cell>
          <cell r="AI1734" t="str">
            <v>Nusidėvėjęs</v>
          </cell>
          <cell r="AJ1734" t="str">
            <v>GVTNT</v>
          </cell>
        </row>
        <row r="1735">
          <cell r="AH1735">
            <v>0</v>
          </cell>
          <cell r="AI1735" t="str">
            <v>Nusidėvėjęs</v>
          </cell>
          <cell r="AJ1735" t="str">
            <v>GVTNT</v>
          </cell>
        </row>
        <row r="1736">
          <cell r="AH1736">
            <v>0</v>
          </cell>
          <cell r="AI1736" t="str">
            <v>Nusidėvėjęs</v>
          </cell>
          <cell r="AJ1736" t="str">
            <v>GVTNT</v>
          </cell>
        </row>
        <row r="1737">
          <cell r="AH1737">
            <v>0</v>
          </cell>
          <cell r="AI1737" t="str">
            <v>Nusidėvėjęs</v>
          </cell>
          <cell r="AJ1737" t="str">
            <v>GVTNT</v>
          </cell>
        </row>
        <row r="1738">
          <cell r="AH1738">
            <v>0</v>
          </cell>
          <cell r="AI1738" t="str">
            <v>Nusidėvėjęs</v>
          </cell>
          <cell r="AJ1738" t="str">
            <v>GVTNT</v>
          </cell>
        </row>
        <row r="1739">
          <cell r="AH1739">
            <v>0</v>
          </cell>
          <cell r="AI1739" t="str">
            <v>Nusidėvėjęs</v>
          </cell>
          <cell r="AJ1739" t="str">
            <v>GVTNT</v>
          </cell>
        </row>
        <row r="1740">
          <cell r="AH1740">
            <v>0</v>
          </cell>
          <cell r="AI1740" t="str">
            <v>Nusidėvėjęs</v>
          </cell>
          <cell r="AJ1740" t="str">
            <v>GVTNT</v>
          </cell>
        </row>
        <row r="1741">
          <cell r="AH1741">
            <v>0</v>
          </cell>
          <cell r="AI1741" t="str">
            <v>Nusidėvėjęs</v>
          </cell>
          <cell r="AJ1741" t="str">
            <v>GVTNT</v>
          </cell>
        </row>
        <row r="1742">
          <cell r="AH1742">
            <v>0</v>
          </cell>
          <cell r="AI1742" t="str">
            <v>Nusidėvėjęs</v>
          </cell>
          <cell r="AJ1742" t="str">
            <v>GVTNT</v>
          </cell>
        </row>
        <row r="1743">
          <cell r="AH1743">
            <v>0</v>
          </cell>
          <cell r="AI1743" t="str">
            <v>Nusidėvėjęs</v>
          </cell>
          <cell r="AJ1743" t="str">
            <v>GVTNT</v>
          </cell>
        </row>
        <row r="1744">
          <cell r="AH1744">
            <v>0</v>
          </cell>
          <cell r="AI1744" t="str">
            <v>Nusidėvėjęs</v>
          </cell>
          <cell r="AJ1744" t="str">
            <v>GVTNT</v>
          </cell>
        </row>
        <row r="1745">
          <cell r="AH1745">
            <v>0</v>
          </cell>
          <cell r="AI1745" t="str">
            <v>Nusidėvėjęs</v>
          </cell>
          <cell r="AJ1745" t="str">
            <v>GVTNT</v>
          </cell>
        </row>
        <row r="1746">
          <cell r="AH1746">
            <v>0</v>
          </cell>
          <cell r="AI1746" t="str">
            <v>Nusidėvėjęs</v>
          </cell>
          <cell r="AJ1746" t="str">
            <v>GVTNT</v>
          </cell>
        </row>
        <row r="1747">
          <cell r="AH1747">
            <v>0</v>
          </cell>
          <cell r="AI1747" t="str">
            <v>Nusidėvėjęs</v>
          </cell>
          <cell r="AJ1747" t="str">
            <v>GVTNT</v>
          </cell>
        </row>
        <row r="1748">
          <cell r="AH1748">
            <v>0</v>
          </cell>
          <cell r="AI1748" t="str">
            <v>Nusidėvėjęs</v>
          </cell>
          <cell r="AJ1748" t="str">
            <v>GVTNT</v>
          </cell>
        </row>
        <row r="1749">
          <cell r="AH1749">
            <v>0</v>
          </cell>
          <cell r="AI1749" t="str">
            <v>Nusidėvėjęs</v>
          </cell>
          <cell r="AJ1749" t="str">
            <v>GVTNT</v>
          </cell>
        </row>
        <row r="1750">
          <cell r="AH1750">
            <v>0</v>
          </cell>
          <cell r="AI1750" t="str">
            <v>Nusidėvėjęs</v>
          </cell>
          <cell r="AJ1750" t="str">
            <v>GVTNT</v>
          </cell>
        </row>
        <row r="1751">
          <cell r="AH1751">
            <v>0</v>
          </cell>
          <cell r="AI1751" t="str">
            <v>Nusidėvėjęs</v>
          </cell>
          <cell r="AJ1751" t="str">
            <v>GVTNT</v>
          </cell>
        </row>
        <row r="1752">
          <cell r="AH1752">
            <v>0</v>
          </cell>
          <cell r="AI1752" t="str">
            <v>Nusidėvėjęs</v>
          </cell>
          <cell r="AJ1752" t="str">
            <v>GVTNT</v>
          </cell>
        </row>
        <row r="1753">
          <cell r="AH1753">
            <v>0</v>
          </cell>
          <cell r="AI1753" t="str">
            <v>Nusidėvėjęs</v>
          </cell>
          <cell r="AJ1753" t="str">
            <v>GVTNT</v>
          </cell>
        </row>
        <row r="1754">
          <cell r="AH1754">
            <v>0</v>
          </cell>
          <cell r="AI1754" t="str">
            <v>Nusidėvėjęs</v>
          </cell>
          <cell r="AJ1754" t="str">
            <v>GVTNT</v>
          </cell>
        </row>
        <row r="1755">
          <cell r="AH1755">
            <v>0</v>
          </cell>
          <cell r="AI1755" t="str">
            <v>Nusidėvėjęs</v>
          </cell>
          <cell r="AJ1755" t="str">
            <v>GVTNT</v>
          </cell>
        </row>
        <row r="1756">
          <cell r="AH1756">
            <v>0</v>
          </cell>
          <cell r="AI1756" t="str">
            <v>Nusidėvėjęs</v>
          </cell>
          <cell r="AJ1756" t="str">
            <v>GVTNT</v>
          </cell>
        </row>
        <row r="1757">
          <cell r="AH1757">
            <v>0</v>
          </cell>
          <cell r="AI1757" t="str">
            <v>Nusidėvėjęs</v>
          </cell>
          <cell r="AJ1757" t="str">
            <v>GVTNT</v>
          </cell>
        </row>
        <row r="1758">
          <cell r="AH1758">
            <v>0</v>
          </cell>
          <cell r="AI1758" t="str">
            <v>Nusidėvėjęs</v>
          </cell>
          <cell r="AJ1758" t="str">
            <v>GVTNT</v>
          </cell>
        </row>
        <row r="1759">
          <cell r="AH1759">
            <v>0</v>
          </cell>
          <cell r="AI1759" t="str">
            <v>Nusidėvėjęs</v>
          </cell>
          <cell r="AJ1759" t="str">
            <v>GVTNT</v>
          </cell>
        </row>
        <row r="1760">
          <cell r="AH1760">
            <v>0</v>
          </cell>
          <cell r="AI1760" t="str">
            <v>Nusidėvėjęs</v>
          </cell>
          <cell r="AJ1760" t="str">
            <v>GVTNT</v>
          </cell>
        </row>
        <row r="1761">
          <cell r="AH1761">
            <v>0</v>
          </cell>
          <cell r="AI1761" t="str">
            <v>Nusidėvėjęs</v>
          </cell>
          <cell r="AJ1761" t="str">
            <v>GVTNT</v>
          </cell>
        </row>
        <row r="1762">
          <cell r="AH1762">
            <v>0</v>
          </cell>
          <cell r="AI1762" t="str">
            <v>Nusidėvėjęs</v>
          </cell>
          <cell r="AJ1762" t="str">
            <v>GVTNT</v>
          </cell>
        </row>
        <row r="1763">
          <cell r="AH1763">
            <v>0</v>
          </cell>
          <cell r="AI1763" t="str">
            <v>Nusidėvėjęs</v>
          </cell>
          <cell r="AJ1763" t="str">
            <v>GVTNT</v>
          </cell>
        </row>
        <row r="1764">
          <cell r="AH1764">
            <v>0</v>
          </cell>
          <cell r="AI1764" t="str">
            <v>Nusidėvėjęs</v>
          </cell>
          <cell r="AJ1764" t="str">
            <v>GVTNT</v>
          </cell>
        </row>
        <row r="1765">
          <cell r="AH1765">
            <v>0</v>
          </cell>
          <cell r="AI1765" t="str">
            <v>Nusidėvėjęs</v>
          </cell>
          <cell r="AJ1765" t="str">
            <v>GVTNT</v>
          </cell>
        </row>
        <row r="1766">
          <cell r="AH1766">
            <v>0</v>
          </cell>
          <cell r="AI1766" t="str">
            <v>Nusidėvėjęs</v>
          </cell>
          <cell r="AJ1766" t="str">
            <v>GVTNT</v>
          </cell>
        </row>
        <row r="1767">
          <cell r="AH1767">
            <v>0</v>
          </cell>
          <cell r="AI1767" t="str">
            <v>Nusidėvėjęs</v>
          </cell>
          <cell r="AJ1767" t="str">
            <v>GVTNT</v>
          </cell>
        </row>
        <row r="1768">
          <cell r="AH1768">
            <v>0</v>
          </cell>
          <cell r="AI1768" t="str">
            <v>Nusidėvėjęs</v>
          </cell>
          <cell r="AJ1768" t="str">
            <v>GVTNT</v>
          </cell>
        </row>
        <row r="1769">
          <cell r="AH1769">
            <v>0</v>
          </cell>
          <cell r="AI1769" t="str">
            <v>Nusidėvėjęs</v>
          </cell>
          <cell r="AJ1769" t="str">
            <v>GVTNT</v>
          </cell>
        </row>
        <row r="1770">
          <cell r="AH1770">
            <v>0</v>
          </cell>
          <cell r="AI1770" t="str">
            <v>Nusidėvėjęs</v>
          </cell>
          <cell r="AJ1770" t="str">
            <v>GVTNT</v>
          </cell>
        </row>
        <row r="1771">
          <cell r="AH1771">
            <v>0</v>
          </cell>
          <cell r="AI1771" t="str">
            <v>Nusidėvėjęs</v>
          </cell>
          <cell r="AJ1771" t="str">
            <v>GVTNT</v>
          </cell>
        </row>
        <row r="1772">
          <cell r="AH1772">
            <v>0</v>
          </cell>
          <cell r="AI1772" t="str">
            <v>Nusidėvėjęs</v>
          </cell>
          <cell r="AJ1772" t="str">
            <v>GVTNT</v>
          </cell>
        </row>
        <row r="1773">
          <cell r="AH1773">
            <v>0</v>
          </cell>
          <cell r="AI1773" t="str">
            <v>Nusidėvėjęs</v>
          </cell>
          <cell r="AJ1773" t="str">
            <v>GVTNT</v>
          </cell>
        </row>
        <row r="1774">
          <cell r="AH1774">
            <v>0</v>
          </cell>
          <cell r="AI1774" t="str">
            <v>Nusidėvėjęs</v>
          </cell>
          <cell r="AJ1774" t="str">
            <v>GVTNT</v>
          </cell>
        </row>
        <row r="1775">
          <cell r="AH1775">
            <v>0</v>
          </cell>
          <cell r="AI1775" t="str">
            <v>Nusidėvėjęs</v>
          </cell>
          <cell r="AJ1775" t="str">
            <v>GVTNT</v>
          </cell>
        </row>
        <row r="1776">
          <cell r="AH1776">
            <v>0</v>
          </cell>
          <cell r="AI1776" t="str">
            <v>Nusidėvėjęs</v>
          </cell>
          <cell r="AJ1776" t="str">
            <v>GVTNT</v>
          </cell>
        </row>
        <row r="1777">
          <cell r="AH1777">
            <v>0</v>
          </cell>
          <cell r="AI1777" t="str">
            <v>Nusidėvėjęs</v>
          </cell>
          <cell r="AJ1777" t="str">
            <v>GVTNT</v>
          </cell>
        </row>
        <row r="1778">
          <cell r="AH1778">
            <v>0</v>
          </cell>
          <cell r="AI1778" t="str">
            <v>Nusidėvėjęs</v>
          </cell>
          <cell r="AJ1778" t="str">
            <v>GVTNT</v>
          </cell>
        </row>
        <row r="1779">
          <cell r="AH1779">
            <v>0</v>
          </cell>
          <cell r="AI1779" t="str">
            <v>Nusidėvėjęs</v>
          </cell>
          <cell r="AJ1779" t="str">
            <v>GVTNT</v>
          </cell>
        </row>
        <row r="1780">
          <cell r="AH1780">
            <v>0</v>
          </cell>
          <cell r="AI1780" t="str">
            <v>Nusidėvėjęs</v>
          </cell>
          <cell r="AJ1780" t="str">
            <v>GVTNT</v>
          </cell>
        </row>
        <row r="1781">
          <cell r="AH1781">
            <v>0</v>
          </cell>
          <cell r="AI1781" t="str">
            <v>Nusidėvėjęs</v>
          </cell>
          <cell r="AJ1781" t="str">
            <v>GVTNT</v>
          </cell>
        </row>
        <row r="1782">
          <cell r="AH1782">
            <v>0</v>
          </cell>
          <cell r="AI1782" t="str">
            <v>Nusidėvėjęs</v>
          </cell>
          <cell r="AJ1782" t="str">
            <v>GVTNT</v>
          </cell>
        </row>
        <row r="1783">
          <cell r="AH1783">
            <v>0</v>
          </cell>
          <cell r="AI1783" t="str">
            <v>Nusidėvėjęs</v>
          </cell>
          <cell r="AJ1783" t="str">
            <v>GVTNT</v>
          </cell>
        </row>
        <row r="1784">
          <cell r="AH1784">
            <v>0</v>
          </cell>
          <cell r="AI1784" t="str">
            <v>Nusidėvėjęs</v>
          </cell>
          <cell r="AJ1784" t="str">
            <v>GVTNT</v>
          </cell>
        </row>
        <row r="1785">
          <cell r="AH1785">
            <v>0</v>
          </cell>
          <cell r="AI1785" t="str">
            <v>Nusidėvėjęs</v>
          </cell>
          <cell r="AJ1785" t="str">
            <v>GVTNT</v>
          </cell>
        </row>
        <row r="1786">
          <cell r="AH1786">
            <v>0</v>
          </cell>
          <cell r="AI1786" t="str">
            <v>Nusidėvėjęs</v>
          </cell>
          <cell r="AJ1786" t="str">
            <v>GVTNT</v>
          </cell>
        </row>
        <row r="1787">
          <cell r="AH1787">
            <v>0</v>
          </cell>
          <cell r="AI1787" t="str">
            <v>Nusidėvėjęs</v>
          </cell>
          <cell r="AJ1787" t="str">
            <v>GVTNT</v>
          </cell>
        </row>
        <row r="1788">
          <cell r="AH1788">
            <v>0</v>
          </cell>
          <cell r="AI1788" t="str">
            <v>Nusidėvėjęs</v>
          </cell>
          <cell r="AJ1788" t="str">
            <v>GVTNT</v>
          </cell>
        </row>
        <row r="1789">
          <cell r="AH1789">
            <v>0</v>
          </cell>
          <cell r="AI1789" t="str">
            <v>Nusidėvėjęs</v>
          </cell>
          <cell r="AJ1789" t="str">
            <v>GVTNT</v>
          </cell>
        </row>
        <row r="1790">
          <cell r="AH1790">
            <v>0</v>
          </cell>
          <cell r="AI1790" t="str">
            <v>Nusidėvėjęs</v>
          </cell>
          <cell r="AJ1790" t="str">
            <v>GVTNT</v>
          </cell>
        </row>
        <row r="1791">
          <cell r="AH1791">
            <v>0</v>
          </cell>
          <cell r="AI1791" t="str">
            <v>Nusidėvėjęs</v>
          </cell>
          <cell r="AJ1791" t="str">
            <v>GVTNT</v>
          </cell>
        </row>
        <row r="1792">
          <cell r="AH1792">
            <v>0</v>
          </cell>
          <cell r="AI1792" t="str">
            <v>Nusidėvėjęs</v>
          </cell>
          <cell r="AJ1792" t="str">
            <v>GVTNT</v>
          </cell>
        </row>
        <row r="1793">
          <cell r="AH1793">
            <v>0</v>
          </cell>
          <cell r="AI1793" t="str">
            <v>Nusidėvėjęs</v>
          </cell>
          <cell r="AJ1793" t="str">
            <v>GVTNT</v>
          </cell>
        </row>
        <row r="1794">
          <cell r="AH1794">
            <v>0</v>
          </cell>
          <cell r="AI1794" t="str">
            <v>Nusidėvėjęs</v>
          </cell>
          <cell r="AJ1794" t="str">
            <v>GVTNT</v>
          </cell>
        </row>
        <row r="1795">
          <cell r="AH1795">
            <v>0</v>
          </cell>
          <cell r="AI1795" t="str">
            <v>Nusidėvėjęs</v>
          </cell>
          <cell r="AJ1795" t="str">
            <v>GVTNT</v>
          </cell>
        </row>
        <row r="1796">
          <cell r="AH1796">
            <v>0</v>
          </cell>
          <cell r="AI1796" t="str">
            <v>Nusidėvėjęs</v>
          </cell>
          <cell r="AJ1796" t="str">
            <v>GVTNT</v>
          </cell>
        </row>
        <row r="1797">
          <cell r="AH1797">
            <v>0</v>
          </cell>
          <cell r="AI1797" t="str">
            <v>Nusidėvėjęs</v>
          </cell>
          <cell r="AJ1797" t="str">
            <v>GVTNT</v>
          </cell>
        </row>
        <row r="1798">
          <cell r="AH1798">
            <v>0</v>
          </cell>
          <cell r="AI1798" t="str">
            <v>Nusidėvėjęs</v>
          </cell>
          <cell r="AJ1798" t="str">
            <v>GVTNT</v>
          </cell>
        </row>
        <row r="1799">
          <cell r="AH1799">
            <v>0</v>
          </cell>
          <cell r="AI1799" t="str">
            <v>Nusidėvėjęs</v>
          </cell>
          <cell r="AJ1799" t="str">
            <v>GVTNT</v>
          </cell>
        </row>
        <row r="1800">
          <cell r="AH1800">
            <v>0</v>
          </cell>
          <cell r="AI1800" t="str">
            <v>Nusidėvėjęs</v>
          </cell>
          <cell r="AJ1800" t="str">
            <v>GVTNT</v>
          </cell>
        </row>
        <row r="1801">
          <cell r="AH1801">
            <v>0</v>
          </cell>
          <cell r="AI1801" t="str">
            <v>Nusidėvėjęs</v>
          </cell>
          <cell r="AJ1801" t="str">
            <v>GVTNT</v>
          </cell>
        </row>
        <row r="1802">
          <cell r="AH1802">
            <v>0</v>
          </cell>
          <cell r="AI1802" t="str">
            <v>Nusidėvėjęs</v>
          </cell>
          <cell r="AJ1802" t="str">
            <v>GVTNT</v>
          </cell>
        </row>
        <row r="1803">
          <cell r="AH1803">
            <v>0</v>
          </cell>
          <cell r="AI1803" t="str">
            <v>Nusidėvėjęs</v>
          </cell>
          <cell r="AJ1803" t="str">
            <v>GVTNT</v>
          </cell>
        </row>
        <row r="1804">
          <cell r="AH1804">
            <v>0</v>
          </cell>
          <cell r="AI1804" t="str">
            <v>Nusidėvėjęs</v>
          </cell>
          <cell r="AJ1804" t="str">
            <v>GVTNT</v>
          </cell>
        </row>
        <row r="1805">
          <cell r="AH1805">
            <v>0</v>
          </cell>
          <cell r="AI1805" t="str">
            <v>Nusidėvėjęs</v>
          </cell>
          <cell r="AJ1805" t="str">
            <v>GVTNT</v>
          </cell>
        </row>
        <row r="1806">
          <cell r="AH1806">
            <v>0</v>
          </cell>
          <cell r="AI1806" t="str">
            <v>Nusidėvėjęs</v>
          </cell>
          <cell r="AJ1806" t="str">
            <v>GVTNT</v>
          </cell>
        </row>
        <row r="1807">
          <cell r="AH1807">
            <v>0</v>
          </cell>
          <cell r="AI1807" t="str">
            <v>Nusidėvėjęs</v>
          </cell>
          <cell r="AJ1807" t="str">
            <v>GVTNT</v>
          </cell>
        </row>
        <row r="1808">
          <cell r="AH1808">
            <v>0</v>
          </cell>
          <cell r="AI1808" t="str">
            <v>Nusidėvėjęs</v>
          </cell>
          <cell r="AJ1808" t="str">
            <v>GVTNT</v>
          </cell>
        </row>
        <row r="1809">
          <cell r="AH1809">
            <v>0</v>
          </cell>
          <cell r="AI1809" t="str">
            <v>Nusidėvėjęs</v>
          </cell>
          <cell r="AJ1809" t="str">
            <v>GVTNT</v>
          </cell>
        </row>
        <row r="1810">
          <cell r="AH1810">
            <v>0</v>
          </cell>
          <cell r="AI1810" t="str">
            <v>Nusidėvėjęs</v>
          </cell>
          <cell r="AJ1810" t="str">
            <v>GVTNT</v>
          </cell>
        </row>
        <row r="1811">
          <cell r="AH1811">
            <v>0</v>
          </cell>
          <cell r="AI1811" t="str">
            <v>Nusidėvėjęs</v>
          </cell>
          <cell r="AJ1811" t="str">
            <v>GVTNT</v>
          </cell>
        </row>
        <row r="1812">
          <cell r="AH1812">
            <v>0</v>
          </cell>
          <cell r="AI1812" t="str">
            <v>Nusidėvėjęs</v>
          </cell>
          <cell r="AJ1812" t="str">
            <v>GVTNT</v>
          </cell>
        </row>
        <row r="1813">
          <cell r="AH1813">
            <v>0</v>
          </cell>
          <cell r="AI1813" t="str">
            <v>Nusidėvėjęs</v>
          </cell>
          <cell r="AJ1813" t="str">
            <v>GVTNT</v>
          </cell>
        </row>
        <row r="1814">
          <cell r="AH1814">
            <v>0</v>
          </cell>
          <cell r="AI1814" t="str">
            <v>Nusidėvėjęs</v>
          </cell>
          <cell r="AJ1814" t="str">
            <v>GVTNT</v>
          </cell>
        </row>
        <row r="1815">
          <cell r="AH1815">
            <v>0</v>
          </cell>
          <cell r="AI1815" t="str">
            <v>Nusidėvėjęs</v>
          </cell>
          <cell r="AJ1815" t="str">
            <v>GVTNT</v>
          </cell>
        </row>
        <row r="1816">
          <cell r="AH1816">
            <v>0</v>
          </cell>
          <cell r="AI1816" t="str">
            <v>Nusidėvėjęs</v>
          </cell>
          <cell r="AJ1816" t="str">
            <v>GVTNT</v>
          </cell>
        </row>
        <row r="1817">
          <cell r="AH1817">
            <v>0</v>
          </cell>
          <cell r="AI1817" t="str">
            <v>Nusidėvėjęs</v>
          </cell>
          <cell r="AJ1817" t="str">
            <v>GVTNT</v>
          </cell>
        </row>
        <row r="1818">
          <cell r="AH1818">
            <v>0</v>
          </cell>
          <cell r="AI1818" t="str">
            <v>Nusidėvėjęs</v>
          </cell>
          <cell r="AJ1818" t="str">
            <v>GVTNT</v>
          </cell>
        </row>
        <row r="1819">
          <cell r="AH1819">
            <v>0</v>
          </cell>
          <cell r="AI1819" t="str">
            <v>Nusidėvėjęs</v>
          </cell>
          <cell r="AJ1819" t="str">
            <v>GVTNT</v>
          </cell>
        </row>
        <row r="1820">
          <cell r="AH1820">
            <v>0</v>
          </cell>
          <cell r="AI1820" t="str">
            <v>Nusidėvėjęs</v>
          </cell>
          <cell r="AJ1820" t="str">
            <v>GVTNT</v>
          </cell>
        </row>
        <row r="1821">
          <cell r="AH1821">
            <v>0</v>
          </cell>
          <cell r="AI1821" t="str">
            <v>Nusidėvėjęs</v>
          </cell>
          <cell r="AJ1821" t="str">
            <v>GVTNT</v>
          </cell>
        </row>
        <row r="1822">
          <cell r="AH1822">
            <v>0</v>
          </cell>
          <cell r="AI1822" t="str">
            <v>Nusidėvėjęs</v>
          </cell>
          <cell r="AJ1822" t="str">
            <v>GVTNT</v>
          </cell>
        </row>
        <row r="1823">
          <cell r="AH1823">
            <v>0</v>
          </cell>
          <cell r="AI1823" t="str">
            <v>Nusidėvėjęs</v>
          </cell>
          <cell r="AJ1823" t="str">
            <v>GVTNT</v>
          </cell>
        </row>
        <row r="1824">
          <cell r="AH1824">
            <v>0</v>
          </cell>
          <cell r="AI1824" t="str">
            <v>Nusidėvėjęs</v>
          </cell>
          <cell r="AJ1824" t="str">
            <v>GVTNT</v>
          </cell>
        </row>
        <row r="1825">
          <cell r="AH1825">
            <v>0</v>
          </cell>
          <cell r="AI1825" t="str">
            <v>Nusidėvėjęs</v>
          </cell>
          <cell r="AJ1825" t="str">
            <v>GVTNT</v>
          </cell>
        </row>
        <row r="1826">
          <cell r="AH1826">
            <v>0</v>
          </cell>
          <cell r="AI1826" t="str">
            <v>Nusidėvėjęs</v>
          </cell>
          <cell r="AJ1826" t="str">
            <v>GVTNT</v>
          </cell>
        </row>
        <row r="1827">
          <cell r="AH1827">
            <v>0</v>
          </cell>
          <cell r="AI1827" t="str">
            <v>Nusidėvėjęs</v>
          </cell>
          <cell r="AJ1827" t="str">
            <v>GVTNT</v>
          </cell>
        </row>
        <row r="1828">
          <cell r="AH1828">
            <v>0</v>
          </cell>
          <cell r="AI1828" t="str">
            <v>Nusidėvėjęs</v>
          </cell>
          <cell r="AJ1828" t="str">
            <v>GVTNT</v>
          </cell>
        </row>
        <row r="1829">
          <cell r="AH1829">
            <v>0</v>
          </cell>
          <cell r="AI1829" t="str">
            <v>Nusidėvėjęs</v>
          </cell>
          <cell r="AJ1829" t="str">
            <v>GVTNT</v>
          </cell>
        </row>
        <row r="1830">
          <cell r="AH1830">
            <v>0</v>
          </cell>
          <cell r="AI1830" t="str">
            <v>Nusidėvėjęs</v>
          </cell>
          <cell r="AJ1830" t="str">
            <v>GVTNT</v>
          </cell>
        </row>
        <row r="1831">
          <cell r="AH1831">
            <v>0</v>
          </cell>
          <cell r="AI1831" t="str">
            <v>Nusidėvėjęs</v>
          </cell>
          <cell r="AJ1831" t="str">
            <v>GVTNT</v>
          </cell>
        </row>
        <row r="1832">
          <cell r="AH1832">
            <v>0</v>
          </cell>
          <cell r="AI1832" t="str">
            <v>Nusidėvėjęs</v>
          </cell>
          <cell r="AJ1832" t="str">
            <v>GVTNT</v>
          </cell>
        </row>
        <row r="1833">
          <cell r="AH1833">
            <v>0</v>
          </cell>
          <cell r="AI1833" t="str">
            <v>Nusidėvėjęs</v>
          </cell>
          <cell r="AJ1833" t="str">
            <v>GVTNT</v>
          </cell>
        </row>
        <row r="1834">
          <cell r="AH1834">
            <v>0</v>
          </cell>
          <cell r="AI1834" t="str">
            <v>Nusidėvėjęs</v>
          </cell>
          <cell r="AJ1834" t="str">
            <v>GVTNT</v>
          </cell>
        </row>
        <row r="1835">
          <cell r="AH1835">
            <v>0</v>
          </cell>
          <cell r="AI1835" t="str">
            <v>Nusidėvėjęs</v>
          </cell>
          <cell r="AJ1835" t="str">
            <v>GVTNT</v>
          </cell>
        </row>
        <row r="1836">
          <cell r="AH1836">
            <v>0</v>
          </cell>
          <cell r="AI1836" t="str">
            <v>Nusidėvėjęs</v>
          </cell>
          <cell r="AJ1836" t="str">
            <v>GVTNT</v>
          </cell>
        </row>
        <row r="1837">
          <cell r="AH1837">
            <v>0</v>
          </cell>
          <cell r="AI1837" t="str">
            <v>Nusidėvėjęs</v>
          </cell>
          <cell r="AJ1837" t="str">
            <v>GVTNT</v>
          </cell>
        </row>
        <row r="1838">
          <cell r="AH1838">
            <v>0</v>
          </cell>
          <cell r="AI1838" t="str">
            <v>Nusidėvėjęs</v>
          </cell>
          <cell r="AJ1838" t="str">
            <v>GVTNT</v>
          </cell>
        </row>
        <row r="1839">
          <cell r="AH1839">
            <v>0</v>
          </cell>
          <cell r="AI1839" t="str">
            <v>Nusidėvėjęs</v>
          </cell>
          <cell r="AJ1839" t="str">
            <v>GVTNT</v>
          </cell>
        </row>
        <row r="1840">
          <cell r="AH1840">
            <v>0</v>
          </cell>
          <cell r="AI1840" t="str">
            <v>Nusidėvėjęs</v>
          </cell>
          <cell r="AJ1840" t="str">
            <v>GVTNT</v>
          </cell>
        </row>
        <row r="1841">
          <cell r="AH1841">
            <v>0</v>
          </cell>
          <cell r="AI1841" t="str">
            <v>Nusidėvėjęs</v>
          </cell>
          <cell r="AJ1841" t="str">
            <v>GVTNT</v>
          </cell>
        </row>
        <row r="1842">
          <cell r="AH1842">
            <v>0</v>
          </cell>
          <cell r="AI1842" t="str">
            <v>Nusidėvėjęs</v>
          </cell>
          <cell r="AJ1842" t="str">
            <v>GVTNT</v>
          </cell>
        </row>
        <row r="1843">
          <cell r="AH1843">
            <v>0</v>
          </cell>
          <cell r="AI1843" t="str">
            <v>Nusidėvėjęs</v>
          </cell>
          <cell r="AJ1843" t="str">
            <v>GVTNT</v>
          </cell>
        </row>
        <row r="1844">
          <cell r="AH1844">
            <v>0</v>
          </cell>
          <cell r="AI1844" t="str">
            <v>Nusidėvėjęs</v>
          </cell>
          <cell r="AJ1844" t="str">
            <v>GVTNT</v>
          </cell>
        </row>
        <row r="1845">
          <cell r="AH1845">
            <v>0</v>
          </cell>
          <cell r="AI1845" t="str">
            <v>Nusidėvėjęs</v>
          </cell>
          <cell r="AJ1845" t="str">
            <v>GVTNT</v>
          </cell>
        </row>
        <row r="1846">
          <cell r="AH1846">
            <v>0</v>
          </cell>
          <cell r="AI1846" t="str">
            <v>Nusidėvėjęs</v>
          </cell>
          <cell r="AJ1846" t="str">
            <v>GVTNT</v>
          </cell>
        </row>
        <row r="1847">
          <cell r="AH1847">
            <v>0</v>
          </cell>
          <cell r="AI1847" t="str">
            <v>Nusidėvėjęs</v>
          </cell>
          <cell r="AJ1847" t="str">
            <v>GVTNT</v>
          </cell>
        </row>
        <row r="1848">
          <cell r="AH1848">
            <v>0</v>
          </cell>
          <cell r="AI1848" t="str">
            <v>Nusidėvėjęs</v>
          </cell>
          <cell r="AJ1848" t="str">
            <v>GVTNT</v>
          </cell>
        </row>
        <row r="1849">
          <cell r="AH1849">
            <v>0</v>
          </cell>
          <cell r="AI1849" t="str">
            <v>Nusidėvėjęs</v>
          </cell>
          <cell r="AJ1849" t="str">
            <v>GVTNT</v>
          </cell>
        </row>
        <row r="1850">
          <cell r="AH1850">
            <v>0</v>
          </cell>
          <cell r="AI1850" t="str">
            <v>Nusidėvėjęs</v>
          </cell>
          <cell r="AJ1850" t="str">
            <v>GVTNT</v>
          </cell>
        </row>
        <row r="1851">
          <cell r="AH1851">
            <v>0</v>
          </cell>
          <cell r="AI1851" t="str">
            <v>Nusidėvėjęs</v>
          </cell>
          <cell r="AJ1851" t="str">
            <v>GVTNT</v>
          </cell>
        </row>
        <row r="1852">
          <cell r="AH1852">
            <v>0</v>
          </cell>
          <cell r="AI1852" t="str">
            <v>Nusidėvėjęs</v>
          </cell>
          <cell r="AJ1852" t="str">
            <v>GVTNT</v>
          </cell>
        </row>
        <row r="1853">
          <cell r="AH1853">
            <v>0</v>
          </cell>
          <cell r="AI1853" t="str">
            <v>Nusidėvėjęs</v>
          </cell>
          <cell r="AJ1853" t="str">
            <v>GVTNT</v>
          </cell>
        </row>
        <row r="1854">
          <cell r="AH1854">
            <v>0</v>
          </cell>
          <cell r="AI1854" t="str">
            <v>Nusidėvėjęs</v>
          </cell>
          <cell r="AJ1854" t="str">
            <v>GVTNT</v>
          </cell>
        </row>
        <row r="1855">
          <cell r="AH1855">
            <v>0</v>
          </cell>
          <cell r="AI1855" t="str">
            <v>Nusidėvėjęs</v>
          </cell>
          <cell r="AJ1855" t="str">
            <v>GVTNT</v>
          </cell>
        </row>
        <row r="1856">
          <cell r="AH1856">
            <v>0</v>
          </cell>
          <cell r="AI1856" t="str">
            <v>Nusidėvėjęs</v>
          </cell>
          <cell r="AJ1856" t="str">
            <v>GVTNT</v>
          </cell>
        </row>
        <row r="1857">
          <cell r="AH1857">
            <v>0</v>
          </cell>
          <cell r="AI1857" t="str">
            <v>Nusidėvėjęs</v>
          </cell>
          <cell r="AJ1857" t="str">
            <v>GVTNT</v>
          </cell>
        </row>
        <row r="1858">
          <cell r="AH1858">
            <v>0</v>
          </cell>
          <cell r="AI1858" t="str">
            <v>Nusidėvėjęs</v>
          </cell>
          <cell r="AJ1858" t="str">
            <v>GVTNT</v>
          </cell>
        </row>
        <row r="1859">
          <cell r="AH1859">
            <v>0</v>
          </cell>
          <cell r="AI1859" t="str">
            <v>Nusidėvėjęs</v>
          </cell>
          <cell r="AJ1859" t="str">
            <v>GVTNT</v>
          </cell>
        </row>
        <row r="1860">
          <cell r="AH1860">
            <v>0</v>
          </cell>
          <cell r="AI1860" t="str">
            <v>Nusidėvėjęs</v>
          </cell>
          <cell r="AJ1860" t="str">
            <v>GVTNT</v>
          </cell>
        </row>
        <row r="1861">
          <cell r="AH1861">
            <v>0</v>
          </cell>
          <cell r="AI1861" t="str">
            <v>Nusidėvėjęs</v>
          </cell>
          <cell r="AJ1861" t="str">
            <v>GVTNT</v>
          </cell>
        </row>
        <row r="1862">
          <cell r="AH1862">
            <v>0</v>
          </cell>
          <cell r="AI1862" t="str">
            <v>Nusidėvėjęs</v>
          </cell>
          <cell r="AJ1862" t="str">
            <v>GVTNT</v>
          </cell>
        </row>
        <row r="1863">
          <cell r="AH1863">
            <v>0</v>
          </cell>
          <cell r="AI1863" t="str">
            <v>Nusidėvėjęs</v>
          </cell>
          <cell r="AJ1863" t="str">
            <v>GVTNT</v>
          </cell>
        </row>
        <row r="1864">
          <cell r="AH1864">
            <v>0</v>
          </cell>
          <cell r="AI1864" t="str">
            <v>Nusidėvėjęs</v>
          </cell>
          <cell r="AJ1864" t="str">
            <v>GVTNT</v>
          </cell>
        </row>
        <row r="1865">
          <cell r="AH1865">
            <v>0</v>
          </cell>
          <cell r="AI1865" t="str">
            <v>Nusidėvėjęs</v>
          </cell>
          <cell r="AJ1865" t="str">
            <v>GVTNT</v>
          </cell>
        </row>
        <row r="1866">
          <cell r="AH1866">
            <v>0</v>
          </cell>
          <cell r="AI1866" t="str">
            <v>Nusidėvėjęs</v>
          </cell>
          <cell r="AJ1866" t="str">
            <v>GVTNT</v>
          </cell>
        </row>
        <row r="1867">
          <cell r="AH1867">
            <v>0</v>
          </cell>
          <cell r="AI1867" t="str">
            <v>Nusidėvėjęs</v>
          </cell>
          <cell r="AJ1867" t="str">
            <v>GVTNT</v>
          </cell>
        </row>
        <row r="1868">
          <cell r="AH1868">
            <v>0</v>
          </cell>
          <cell r="AI1868" t="str">
            <v>Nusidėvėjęs</v>
          </cell>
          <cell r="AJ1868" t="str">
            <v>GVTNT</v>
          </cell>
        </row>
        <row r="1869">
          <cell r="AH1869">
            <v>0</v>
          </cell>
          <cell r="AI1869" t="str">
            <v>Nusidėvėjęs</v>
          </cell>
          <cell r="AJ1869" t="str">
            <v>GVTNT</v>
          </cell>
        </row>
        <row r="1870">
          <cell r="AH1870">
            <v>0</v>
          </cell>
          <cell r="AI1870" t="str">
            <v>Nusidėvėjęs</v>
          </cell>
          <cell r="AJ1870" t="str">
            <v>GVTNT</v>
          </cell>
        </row>
        <row r="1871">
          <cell r="AH1871">
            <v>0</v>
          </cell>
          <cell r="AI1871" t="str">
            <v>Nusidėvėjęs</v>
          </cell>
          <cell r="AJ1871" t="str">
            <v>GVTNT</v>
          </cell>
        </row>
        <row r="1872">
          <cell r="AH1872">
            <v>0</v>
          </cell>
          <cell r="AI1872" t="str">
            <v>Nusidėvėjęs</v>
          </cell>
          <cell r="AJ1872" t="str">
            <v>GVTNT</v>
          </cell>
        </row>
        <row r="1873">
          <cell r="AH1873">
            <v>0</v>
          </cell>
          <cell r="AI1873" t="str">
            <v>Nusidėvėjęs</v>
          </cell>
          <cell r="AJ1873" t="str">
            <v>GVTNT</v>
          </cell>
        </row>
        <row r="1874">
          <cell r="AH1874">
            <v>0</v>
          </cell>
          <cell r="AI1874" t="str">
            <v>Nusidėvėjęs</v>
          </cell>
          <cell r="AJ1874" t="str">
            <v>GVTNT</v>
          </cell>
        </row>
        <row r="1875">
          <cell r="AH1875">
            <v>0</v>
          </cell>
          <cell r="AI1875" t="str">
            <v>Nusidėvėjęs</v>
          </cell>
          <cell r="AJ1875" t="str">
            <v>GVTNT</v>
          </cell>
        </row>
        <row r="1876">
          <cell r="AH1876">
            <v>0</v>
          </cell>
          <cell r="AI1876" t="str">
            <v>Nusidėvėjęs</v>
          </cell>
          <cell r="AJ1876" t="str">
            <v>GVTNT</v>
          </cell>
        </row>
        <row r="1877">
          <cell r="AH1877">
            <v>0</v>
          </cell>
          <cell r="AI1877" t="str">
            <v>Nusidėvėjęs</v>
          </cell>
          <cell r="AJ1877" t="str">
            <v>GVTNT</v>
          </cell>
        </row>
        <row r="1878">
          <cell r="AH1878">
            <v>0</v>
          </cell>
          <cell r="AI1878" t="str">
            <v>Nusidėvėjęs</v>
          </cell>
          <cell r="AJ1878" t="str">
            <v>GVTNT</v>
          </cell>
        </row>
        <row r="1879">
          <cell r="AH1879">
            <v>0</v>
          </cell>
          <cell r="AI1879" t="str">
            <v>Nusidėvėjęs</v>
          </cell>
          <cell r="AJ1879" t="str">
            <v>GVTNT</v>
          </cell>
        </row>
        <row r="1880">
          <cell r="AH1880">
            <v>0</v>
          </cell>
          <cell r="AI1880" t="str">
            <v>Nusidėvėjęs</v>
          </cell>
          <cell r="AJ1880" t="str">
            <v>GVTNT</v>
          </cell>
        </row>
        <row r="1881">
          <cell r="AH1881">
            <v>0</v>
          </cell>
          <cell r="AI1881" t="str">
            <v>Nusidėvėjęs</v>
          </cell>
          <cell r="AJ1881" t="str">
            <v>GVTNT</v>
          </cell>
        </row>
        <row r="1882">
          <cell r="AH1882">
            <v>0</v>
          </cell>
          <cell r="AI1882" t="str">
            <v>Nusidėvėjęs</v>
          </cell>
          <cell r="AJ1882" t="str">
            <v>GVTNT</v>
          </cell>
        </row>
        <row r="1883">
          <cell r="AH1883">
            <v>0</v>
          </cell>
          <cell r="AI1883" t="str">
            <v>Nusidėvėjęs</v>
          </cell>
          <cell r="AJ1883" t="str">
            <v>GVTNT</v>
          </cell>
        </row>
        <row r="1884">
          <cell r="AH1884">
            <v>0</v>
          </cell>
          <cell r="AI1884" t="str">
            <v>Nusidėvėjęs</v>
          </cell>
          <cell r="AJ1884" t="str">
            <v>GVTNT</v>
          </cell>
        </row>
        <row r="1885">
          <cell r="AH1885">
            <v>0</v>
          </cell>
          <cell r="AI1885" t="str">
            <v>Nusidėvėjęs</v>
          </cell>
          <cell r="AJ1885" t="str">
            <v>GVTNT</v>
          </cell>
        </row>
        <row r="1886">
          <cell r="AH1886">
            <v>0</v>
          </cell>
          <cell r="AI1886" t="str">
            <v>Nusidėvėjęs</v>
          </cell>
          <cell r="AJ1886" t="str">
            <v>GVTNT</v>
          </cell>
        </row>
        <row r="1887">
          <cell r="AH1887">
            <v>0</v>
          </cell>
          <cell r="AI1887" t="str">
            <v>Nusidėvėjęs</v>
          </cell>
          <cell r="AJ1887" t="str">
            <v>GVTNT</v>
          </cell>
        </row>
        <row r="1888">
          <cell r="AH1888">
            <v>0</v>
          </cell>
          <cell r="AI1888" t="str">
            <v>Nusidėvėjęs</v>
          </cell>
          <cell r="AJ1888" t="str">
            <v>GVTNT</v>
          </cell>
        </row>
        <row r="1889">
          <cell r="AH1889">
            <v>0</v>
          </cell>
          <cell r="AI1889" t="str">
            <v>Nusidėvėjęs</v>
          </cell>
          <cell r="AJ1889" t="str">
            <v>GVTNT</v>
          </cell>
        </row>
        <row r="1890">
          <cell r="AH1890">
            <v>0</v>
          </cell>
          <cell r="AI1890" t="str">
            <v>Nusidėvėjęs</v>
          </cell>
          <cell r="AJ1890" t="str">
            <v>GVTNT</v>
          </cell>
        </row>
        <row r="1891">
          <cell r="AH1891">
            <v>0</v>
          </cell>
          <cell r="AI1891" t="str">
            <v>Nusidėvėjęs</v>
          </cell>
          <cell r="AJ1891" t="str">
            <v>GVTNT</v>
          </cell>
        </row>
        <row r="1892">
          <cell r="AH1892">
            <v>0</v>
          </cell>
          <cell r="AI1892" t="str">
            <v>Nusidėvėjęs</v>
          </cell>
          <cell r="AJ1892" t="str">
            <v>GVTNT</v>
          </cell>
        </row>
        <row r="1893">
          <cell r="AH1893">
            <v>0</v>
          </cell>
          <cell r="AI1893" t="str">
            <v>Nusidėvėjęs</v>
          </cell>
          <cell r="AJ1893" t="str">
            <v>GVTNT</v>
          </cell>
        </row>
        <row r="1894">
          <cell r="AH1894">
            <v>0</v>
          </cell>
          <cell r="AI1894" t="str">
            <v>Nusidėvėjęs</v>
          </cell>
          <cell r="AJ1894" t="str">
            <v>GVTNT</v>
          </cell>
        </row>
        <row r="1895">
          <cell r="AH1895">
            <v>0</v>
          </cell>
          <cell r="AI1895" t="str">
            <v>Nusidėvėjęs</v>
          </cell>
          <cell r="AJ1895" t="str">
            <v>GVTNT</v>
          </cell>
        </row>
        <row r="1896">
          <cell r="AH1896">
            <v>0</v>
          </cell>
          <cell r="AI1896" t="str">
            <v>Nusidėvėjęs</v>
          </cell>
          <cell r="AJ1896" t="str">
            <v>GVTNT</v>
          </cell>
        </row>
        <row r="1897">
          <cell r="AH1897">
            <v>0</v>
          </cell>
          <cell r="AI1897" t="str">
            <v>Nusidėvėjęs</v>
          </cell>
          <cell r="AJ1897" t="str">
            <v>GVTNT</v>
          </cell>
        </row>
        <row r="1898">
          <cell r="AH1898">
            <v>0</v>
          </cell>
          <cell r="AI1898" t="str">
            <v>Nusidėvėjęs</v>
          </cell>
          <cell r="AJ1898" t="str">
            <v>GVTNT</v>
          </cell>
        </row>
        <row r="1899">
          <cell r="AH1899">
            <v>0</v>
          </cell>
          <cell r="AI1899" t="str">
            <v>Nusidėvėjęs</v>
          </cell>
          <cell r="AJ1899" t="str">
            <v>GVTNT</v>
          </cell>
        </row>
        <row r="1900">
          <cell r="AH1900">
            <v>0</v>
          </cell>
          <cell r="AI1900" t="str">
            <v>Nusidėvėjęs</v>
          </cell>
          <cell r="AJ1900" t="str">
            <v>GVTNT</v>
          </cell>
        </row>
        <row r="1901">
          <cell r="AH1901">
            <v>0</v>
          </cell>
          <cell r="AI1901" t="str">
            <v>Nusidėvėjęs</v>
          </cell>
          <cell r="AJ1901" t="str">
            <v>GVTNT</v>
          </cell>
        </row>
        <row r="1902">
          <cell r="AH1902">
            <v>0</v>
          </cell>
          <cell r="AI1902" t="str">
            <v>Nusidėvėjęs</v>
          </cell>
          <cell r="AJ1902" t="str">
            <v>GVTNT</v>
          </cell>
        </row>
        <row r="1903">
          <cell r="AH1903">
            <v>0</v>
          </cell>
          <cell r="AI1903" t="str">
            <v>Nusidėvėjęs</v>
          </cell>
          <cell r="AJ1903" t="str">
            <v>GVTNT</v>
          </cell>
        </row>
        <row r="1904">
          <cell r="AH1904">
            <v>0</v>
          </cell>
          <cell r="AI1904" t="str">
            <v>Nusidėvėjęs</v>
          </cell>
          <cell r="AJ1904" t="str">
            <v>GVTNT</v>
          </cell>
        </row>
        <row r="1905">
          <cell r="AH1905">
            <v>0</v>
          </cell>
          <cell r="AI1905" t="str">
            <v>Nusidėvėjęs</v>
          </cell>
          <cell r="AJ1905" t="str">
            <v>GVTNT</v>
          </cell>
        </row>
        <row r="1906">
          <cell r="AH1906">
            <v>0</v>
          </cell>
          <cell r="AI1906" t="str">
            <v>Nusidėvėjęs</v>
          </cell>
          <cell r="AJ1906" t="str">
            <v>GVTNT</v>
          </cell>
        </row>
        <row r="1907">
          <cell r="AH1907">
            <v>0</v>
          </cell>
          <cell r="AI1907" t="str">
            <v>Nusidėvėjęs</v>
          </cell>
          <cell r="AJ1907" t="str">
            <v>GVTNT</v>
          </cell>
        </row>
        <row r="1908">
          <cell r="AH1908">
            <v>0</v>
          </cell>
          <cell r="AI1908" t="str">
            <v>Nusidėvėjęs</v>
          </cell>
          <cell r="AJ1908" t="str">
            <v>GVTNT</v>
          </cell>
        </row>
        <row r="1909">
          <cell r="AH1909">
            <v>0</v>
          </cell>
          <cell r="AI1909" t="str">
            <v>Nusidėvėjęs</v>
          </cell>
          <cell r="AJ1909" t="str">
            <v>GVTNT</v>
          </cell>
        </row>
        <row r="1910">
          <cell r="AH1910">
            <v>0</v>
          </cell>
          <cell r="AI1910" t="str">
            <v>Nusidėvėjęs</v>
          </cell>
          <cell r="AJ1910" t="str">
            <v>GVTNT</v>
          </cell>
        </row>
        <row r="1911">
          <cell r="AH1911">
            <v>0</v>
          </cell>
          <cell r="AI1911" t="str">
            <v>Nusidėvėjęs</v>
          </cell>
          <cell r="AJ1911" t="str">
            <v>GVTNT</v>
          </cell>
        </row>
        <row r="1912">
          <cell r="AH1912">
            <v>0</v>
          </cell>
          <cell r="AI1912" t="str">
            <v>Nusidėvėjęs</v>
          </cell>
          <cell r="AJ1912" t="str">
            <v>GVTNT</v>
          </cell>
        </row>
        <row r="1913">
          <cell r="AH1913">
            <v>0</v>
          </cell>
          <cell r="AI1913" t="str">
            <v>Nusidėvėjęs</v>
          </cell>
          <cell r="AJ1913" t="str">
            <v>GVTNT</v>
          </cell>
        </row>
        <row r="1914">
          <cell r="AH1914">
            <v>0</v>
          </cell>
          <cell r="AI1914" t="str">
            <v>Nusidėvėjęs</v>
          </cell>
          <cell r="AJ1914" t="str">
            <v>GVTNT</v>
          </cell>
        </row>
        <row r="1915">
          <cell r="AH1915">
            <v>0</v>
          </cell>
          <cell r="AI1915" t="str">
            <v>Nusidėvėjęs</v>
          </cell>
          <cell r="AJ1915" t="str">
            <v>GVTNT</v>
          </cell>
        </row>
        <row r="1916">
          <cell r="AH1916">
            <v>0</v>
          </cell>
          <cell r="AI1916" t="str">
            <v>Nusidėvėjęs</v>
          </cell>
          <cell r="AJ1916" t="str">
            <v>GVTNT</v>
          </cell>
        </row>
        <row r="1917">
          <cell r="AH1917">
            <v>0</v>
          </cell>
          <cell r="AI1917" t="str">
            <v>Nusidėvėjęs</v>
          </cell>
          <cell r="AJ1917" t="str">
            <v>GVTNT</v>
          </cell>
        </row>
        <row r="1918">
          <cell r="AH1918">
            <v>0</v>
          </cell>
          <cell r="AI1918" t="str">
            <v>Nusidėvėjęs</v>
          </cell>
          <cell r="AJ1918" t="str">
            <v>GVTNT</v>
          </cell>
        </row>
        <row r="1919">
          <cell r="AH1919">
            <v>0</v>
          </cell>
          <cell r="AI1919" t="str">
            <v>Nusidėvėjęs</v>
          </cell>
          <cell r="AJ1919" t="str">
            <v>GVTNT</v>
          </cell>
        </row>
        <row r="1920">
          <cell r="AH1920">
            <v>0</v>
          </cell>
          <cell r="AI1920" t="str">
            <v>Nusidėvėjęs</v>
          </cell>
          <cell r="AJ1920" t="str">
            <v>GVTNT</v>
          </cell>
        </row>
        <row r="1921">
          <cell r="AH1921">
            <v>0</v>
          </cell>
          <cell r="AI1921" t="str">
            <v>Nusidėvėjęs</v>
          </cell>
          <cell r="AJ1921" t="str">
            <v>GVTNT</v>
          </cell>
        </row>
        <row r="1922">
          <cell r="AH1922">
            <v>0</v>
          </cell>
          <cell r="AI1922" t="str">
            <v>Nusidėvėjęs</v>
          </cell>
          <cell r="AJ1922" t="str">
            <v>GVTNT</v>
          </cell>
        </row>
        <row r="1923">
          <cell r="AH1923">
            <v>0</v>
          </cell>
          <cell r="AI1923" t="str">
            <v>Nusidėvėjęs</v>
          </cell>
          <cell r="AJ1923" t="str">
            <v>GVTNT</v>
          </cell>
        </row>
        <row r="1924">
          <cell r="AH1924">
            <v>0</v>
          </cell>
          <cell r="AI1924" t="str">
            <v>Nusidėvėjęs</v>
          </cell>
          <cell r="AJ1924" t="str">
            <v>GVTNT</v>
          </cell>
        </row>
        <row r="1925">
          <cell r="AH1925">
            <v>0</v>
          </cell>
          <cell r="AI1925" t="str">
            <v>Nusidėvėjęs</v>
          </cell>
          <cell r="AJ1925" t="str">
            <v>GVTNT</v>
          </cell>
        </row>
        <row r="1926">
          <cell r="AH1926">
            <v>0</v>
          </cell>
          <cell r="AI1926" t="str">
            <v>Nusidėvėjęs</v>
          </cell>
          <cell r="AJ1926" t="str">
            <v>GVTNT</v>
          </cell>
        </row>
        <row r="1927">
          <cell r="AH1927">
            <v>0</v>
          </cell>
          <cell r="AI1927" t="str">
            <v>Nusidėvėjęs</v>
          </cell>
          <cell r="AJ1927" t="str">
            <v>GVTNT</v>
          </cell>
        </row>
        <row r="1928">
          <cell r="AH1928">
            <v>0</v>
          </cell>
          <cell r="AI1928" t="str">
            <v>Nusidėvėjęs</v>
          </cell>
          <cell r="AJ1928" t="str">
            <v>GVTNT</v>
          </cell>
        </row>
        <row r="1929">
          <cell r="AH1929">
            <v>0</v>
          </cell>
          <cell r="AI1929" t="str">
            <v>Nusidėvėjęs</v>
          </cell>
          <cell r="AJ1929" t="str">
            <v>GVTNT</v>
          </cell>
        </row>
        <row r="1930">
          <cell r="AH1930">
            <v>0</v>
          </cell>
          <cell r="AI1930" t="str">
            <v>Nusidėvėjęs</v>
          </cell>
          <cell r="AJ1930" t="str">
            <v>GVTNT</v>
          </cell>
        </row>
        <row r="1931">
          <cell r="AH1931">
            <v>0</v>
          </cell>
          <cell r="AI1931" t="str">
            <v>Nusidėvėjęs</v>
          </cell>
          <cell r="AJ1931" t="str">
            <v>GVTNT</v>
          </cell>
        </row>
        <row r="1932">
          <cell r="AH1932">
            <v>0</v>
          </cell>
          <cell r="AI1932" t="str">
            <v>Nusidėvėjęs</v>
          </cell>
          <cell r="AJ1932" t="str">
            <v>GVTNT</v>
          </cell>
        </row>
        <row r="1933">
          <cell r="AH1933">
            <v>0</v>
          </cell>
          <cell r="AI1933" t="str">
            <v>Nusidėvėjęs</v>
          </cell>
          <cell r="AJ1933" t="str">
            <v>GVTNT</v>
          </cell>
        </row>
        <row r="1934">
          <cell r="AH1934">
            <v>0</v>
          </cell>
          <cell r="AI1934" t="str">
            <v>Nusidėvėjęs</v>
          </cell>
          <cell r="AJ1934" t="str">
            <v>GVTNT</v>
          </cell>
        </row>
        <row r="1935">
          <cell r="AH1935">
            <v>0</v>
          </cell>
          <cell r="AI1935" t="str">
            <v>Nusidėvėjęs</v>
          </cell>
          <cell r="AJ1935" t="str">
            <v>GVTNT</v>
          </cell>
        </row>
        <row r="1936">
          <cell r="AH1936">
            <v>0</v>
          </cell>
          <cell r="AI1936" t="str">
            <v>Nusidėvėjęs</v>
          </cell>
          <cell r="AJ1936" t="str">
            <v>GVTNT</v>
          </cell>
        </row>
        <row r="1937">
          <cell r="AH1937">
            <v>0</v>
          </cell>
          <cell r="AI1937" t="str">
            <v>Nusidėvėjęs</v>
          </cell>
          <cell r="AJ1937" t="str">
            <v>GVTNT</v>
          </cell>
        </row>
        <row r="1938">
          <cell r="AH1938">
            <v>0</v>
          </cell>
          <cell r="AI1938" t="str">
            <v>Nusidėvėjęs</v>
          </cell>
          <cell r="AJ1938" t="str">
            <v>GVTNT</v>
          </cell>
        </row>
        <row r="1939">
          <cell r="AH1939">
            <v>0</v>
          </cell>
          <cell r="AI1939" t="str">
            <v>Nusidėvėjęs</v>
          </cell>
          <cell r="AJ1939" t="str">
            <v>GVTNT</v>
          </cell>
        </row>
        <row r="1940">
          <cell r="AH1940">
            <v>0</v>
          </cell>
          <cell r="AI1940" t="str">
            <v>Nusidėvėjęs</v>
          </cell>
          <cell r="AJ1940" t="str">
            <v>GVTNT</v>
          </cell>
        </row>
        <row r="1941">
          <cell r="AH1941">
            <v>0</v>
          </cell>
          <cell r="AI1941" t="str">
            <v>Nusidėvėjęs</v>
          </cell>
          <cell r="AJ1941" t="str">
            <v>GVTNT</v>
          </cell>
        </row>
        <row r="1942">
          <cell r="AH1942">
            <v>0</v>
          </cell>
          <cell r="AI1942" t="str">
            <v>Nusidėvėjęs</v>
          </cell>
          <cell r="AJ1942" t="str">
            <v>GVTNT</v>
          </cell>
        </row>
        <row r="1943">
          <cell r="AH1943">
            <v>0</v>
          </cell>
          <cell r="AI1943" t="str">
            <v>Nusidėvėjęs</v>
          </cell>
          <cell r="AJ1943" t="str">
            <v>GVTNT</v>
          </cell>
        </row>
        <row r="1944">
          <cell r="AH1944">
            <v>0</v>
          </cell>
          <cell r="AI1944" t="str">
            <v>Nusidėvėjęs</v>
          </cell>
          <cell r="AJ1944" t="str">
            <v>GVTNT</v>
          </cell>
        </row>
        <row r="1945">
          <cell r="AH1945">
            <v>0</v>
          </cell>
          <cell r="AI1945" t="str">
            <v>Nusidėvėjęs</v>
          </cell>
          <cell r="AJ1945" t="str">
            <v>GVTNT</v>
          </cell>
        </row>
        <row r="1946">
          <cell r="AH1946">
            <v>0</v>
          </cell>
          <cell r="AI1946" t="str">
            <v>Nusidėvėjęs</v>
          </cell>
          <cell r="AJ1946" t="str">
            <v>GVTNT</v>
          </cell>
        </row>
        <row r="1947">
          <cell r="AH1947">
            <v>0</v>
          </cell>
          <cell r="AI1947" t="str">
            <v>Nusidėvėjęs</v>
          </cell>
          <cell r="AJ1947" t="str">
            <v>GVTNT</v>
          </cell>
        </row>
        <row r="1948">
          <cell r="AH1948">
            <v>0</v>
          </cell>
          <cell r="AI1948" t="str">
            <v>Nusidėvėjęs</v>
          </cell>
          <cell r="AJ1948" t="str">
            <v>GVTNT</v>
          </cell>
        </row>
        <row r="1949">
          <cell r="AH1949">
            <v>0</v>
          </cell>
          <cell r="AI1949" t="str">
            <v>Nusidėvėjęs</v>
          </cell>
          <cell r="AJ1949" t="str">
            <v>GVTNT</v>
          </cell>
        </row>
        <row r="1950">
          <cell r="AH1950">
            <v>0</v>
          </cell>
          <cell r="AI1950" t="str">
            <v>Nusidėvėjęs</v>
          </cell>
          <cell r="AJ1950" t="str">
            <v>GVTNT</v>
          </cell>
        </row>
        <row r="1951">
          <cell r="AH1951">
            <v>0</v>
          </cell>
          <cell r="AI1951" t="str">
            <v>Nusidėvėjęs</v>
          </cell>
          <cell r="AJ1951" t="str">
            <v>GVTNT</v>
          </cell>
        </row>
        <row r="1952">
          <cell r="AH1952">
            <v>0</v>
          </cell>
          <cell r="AI1952" t="str">
            <v>Nusidėvėjęs</v>
          </cell>
          <cell r="AJ1952" t="str">
            <v>GVTNT</v>
          </cell>
        </row>
        <row r="1953">
          <cell r="AH1953">
            <v>0</v>
          </cell>
          <cell r="AI1953" t="str">
            <v>Nusidėvėjęs</v>
          </cell>
          <cell r="AJ1953" t="str">
            <v>GVTNT</v>
          </cell>
        </row>
        <row r="1954">
          <cell r="AH1954">
            <v>0</v>
          </cell>
          <cell r="AI1954" t="str">
            <v>Nusidėvėjęs</v>
          </cell>
          <cell r="AJ1954" t="str">
            <v>GVTNT</v>
          </cell>
        </row>
        <row r="1955">
          <cell r="AH1955">
            <v>0</v>
          </cell>
          <cell r="AI1955" t="str">
            <v>Nusidėvėjęs</v>
          </cell>
          <cell r="AJ1955" t="str">
            <v>GVTNT</v>
          </cell>
        </row>
        <row r="1956">
          <cell r="AH1956">
            <v>0</v>
          </cell>
          <cell r="AI1956" t="str">
            <v>Nusidėvėjęs</v>
          </cell>
          <cell r="AJ1956" t="str">
            <v>GVTNT</v>
          </cell>
        </row>
        <row r="1957">
          <cell r="AH1957">
            <v>0</v>
          </cell>
          <cell r="AI1957" t="str">
            <v>Nusidėvėjęs</v>
          </cell>
          <cell r="AJ1957" t="str">
            <v>GVTNT</v>
          </cell>
        </row>
        <row r="1958">
          <cell r="AH1958">
            <v>0</v>
          </cell>
          <cell r="AI1958" t="str">
            <v>Nusidėvėjęs</v>
          </cell>
          <cell r="AJ1958" t="str">
            <v>GVTNT</v>
          </cell>
        </row>
        <row r="1959">
          <cell r="AH1959">
            <v>0</v>
          </cell>
          <cell r="AI1959" t="str">
            <v>Nusidėvėjęs</v>
          </cell>
          <cell r="AJ1959" t="str">
            <v>GVTNT</v>
          </cell>
        </row>
        <row r="1960">
          <cell r="AH1960">
            <v>0</v>
          </cell>
          <cell r="AI1960" t="str">
            <v>Nusidėvėjęs</v>
          </cell>
          <cell r="AJ1960" t="str">
            <v>GVTNT</v>
          </cell>
        </row>
        <row r="1961">
          <cell r="AH1961">
            <v>0</v>
          </cell>
          <cell r="AI1961" t="str">
            <v>Nusidėvėjęs</v>
          </cell>
          <cell r="AJ1961" t="str">
            <v>GVTNT</v>
          </cell>
        </row>
        <row r="1962">
          <cell r="AH1962">
            <v>0</v>
          </cell>
          <cell r="AI1962" t="str">
            <v>Nusidėvėjęs</v>
          </cell>
          <cell r="AJ1962" t="str">
            <v>GVTNT</v>
          </cell>
        </row>
        <row r="1963">
          <cell r="AH1963">
            <v>0</v>
          </cell>
          <cell r="AI1963" t="str">
            <v>Nusidėvėjęs</v>
          </cell>
          <cell r="AJ1963" t="str">
            <v>GVTNT</v>
          </cell>
        </row>
        <row r="1964">
          <cell r="AH1964">
            <v>0</v>
          </cell>
          <cell r="AI1964" t="str">
            <v>Nusidėvėjęs</v>
          </cell>
          <cell r="AJ1964" t="str">
            <v>GVTNT</v>
          </cell>
        </row>
        <row r="1965">
          <cell r="AH1965">
            <v>0</v>
          </cell>
          <cell r="AI1965" t="str">
            <v>Nusidėvėjęs</v>
          </cell>
          <cell r="AJ1965" t="str">
            <v>GVTNT</v>
          </cell>
        </row>
        <row r="1966">
          <cell r="AH1966">
            <v>0</v>
          </cell>
          <cell r="AI1966" t="str">
            <v>Nusidėvėjęs</v>
          </cell>
          <cell r="AJ1966" t="str">
            <v>GVTNT</v>
          </cell>
        </row>
        <row r="1967">
          <cell r="AH1967">
            <v>0</v>
          </cell>
          <cell r="AI1967" t="str">
            <v>Nusidėvėjęs</v>
          </cell>
          <cell r="AJ1967" t="str">
            <v>GVTNT</v>
          </cell>
        </row>
        <row r="1968">
          <cell r="AH1968">
            <v>0</v>
          </cell>
          <cell r="AI1968" t="str">
            <v>Nusidėvėjęs</v>
          </cell>
          <cell r="AJ1968" t="str">
            <v>GVTNT</v>
          </cell>
        </row>
        <row r="1969">
          <cell r="AH1969">
            <v>0</v>
          </cell>
          <cell r="AI1969" t="str">
            <v>Nusidėvėjęs</v>
          </cell>
          <cell r="AJ1969" t="str">
            <v>GVTNT</v>
          </cell>
        </row>
        <row r="1970">
          <cell r="AH1970">
            <v>0</v>
          </cell>
          <cell r="AI1970" t="str">
            <v>Nusidėvėjęs</v>
          </cell>
          <cell r="AJ1970" t="str">
            <v>GVTNT</v>
          </cell>
        </row>
        <row r="1971">
          <cell r="AH1971">
            <v>0</v>
          </cell>
          <cell r="AI1971" t="str">
            <v>Nusidėvėjęs</v>
          </cell>
          <cell r="AJ1971" t="str">
            <v>GVTNT</v>
          </cell>
        </row>
        <row r="1972">
          <cell r="AH1972">
            <v>0</v>
          </cell>
          <cell r="AI1972" t="str">
            <v>Nusidėvėjęs</v>
          </cell>
          <cell r="AJ1972" t="str">
            <v>GVTNT</v>
          </cell>
        </row>
        <row r="1973">
          <cell r="AH1973">
            <v>0</v>
          </cell>
          <cell r="AI1973" t="str">
            <v>Nusidėvėjęs</v>
          </cell>
          <cell r="AJ1973" t="str">
            <v>GVTNT</v>
          </cell>
        </row>
        <row r="1974">
          <cell r="AH1974">
            <v>0</v>
          </cell>
          <cell r="AI1974" t="str">
            <v>Nusidėvėjęs</v>
          </cell>
          <cell r="AJ1974" t="str">
            <v>GVTNT</v>
          </cell>
        </row>
        <row r="1975">
          <cell r="AH1975">
            <v>0</v>
          </cell>
          <cell r="AI1975" t="str">
            <v>Nusidėvėjęs</v>
          </cell>
          <cell r="AJ1975" t="str">
            <v>GVTNT</v>
          </cell>
        </row>
        <row r="1976">
          <cell r="AH1976">
            <v>0</v>
          </cell>
          <cell r="AI1976" t="str">
            <v>Nusidėvėjęs</v>
          </cell>
          <cell r="AJ1976" t="str">
            <v>GVTNT</v>
          </cell>
        </row>
        <row r="1977">
          <cell r="AH1977">
            <v>0</v>
          </cell>
          <cell r="AI1977" t="str">
            <v>Nusidėvėjęs</v>
          </cell>
          <cell r="AJ1977" t="str">
            <v>GVTNT</v>
          </cell>
        </row>
        <row r="1978">
          <cell r="AH1978">
            <v>0</v>
          </cell>
          <cell r="AI1978" t="str">
            <v>Nusidėvėjęs</v>
          </cell>
          <cell r="AJ1978" t="str">
            <v>GVTNT</v>
          </cell>
        </row>
        <row r="1979">
          <cell r="AH1979">
            <v>0</v>
          </cell>
          <cell r="AI1979" t="str">
            <v>Nusidėvėjęs</v>
          </cell>
          <cell r="AJ1979" t="str">
            <v>GVTNT</v>
          </cell>
        </row>
        <row r="1980">
          <cell r="AH1980">
            <v>0</v>
          </cell>
          <cell r="AI1980" t="str">
            <v>Nusidėvėjęs</v>
          </cell>
          <cell r="AJ1980" t="str">
            <v>GVTNT</v>
          </cell>
        </row>
        <row r="1981">
          <cell r="AH1981">
            <v>0</v>
          </cell>
          <cell r="AI1981" t="str">
            <v>Nusidėvėjęs</v>
          </cell>
          <cell r="AJ1981" t="str">
            <v>GVTNT</v>
          </cell>
        </row>
        <row r="1982">
          <cell r="AH1982">
            <v>0</v>
          </cell>
          <cell r="AI1982" t="str">
            <v>Nusidėvėjęs</v>
          </cell>
          <cell r="AJ1982" t="str">
            <v>GVTNT</v>
          </cell>
        </row>
        <row r="1983">
          <cell r="AH1983">
            <v>0</v>
          </cell>
          <cell r="AI1983" t="str">
            <v>Nusidėvėjęs</v>
          </cell>
          <cell r="AJ1983" t="str">
            <v>GVTNT</v>
          </cell>
        </row>
        <row r="1984">
          <cell r="AH1984">
            <v>0</v>
          </cell>
          <cell r="AI1984" t="str">
            <v>Nusidėvėjęs</v>
          </cell>
          <cell r="AJ1984" t="str">
            <v>GVTNT</v>
          </cell>
        </row>
        <row r="1985">
          <cell r="AH1985">
            <v>0</v>
          </cell>
          <cell r="AI1985" t="str">
            <v>Nusidėvėjęs</v>
          </cell>
          <cell r="AJ1985" t="str">
            <v>GVTNT</v>
          </cell>
        </row>
        <row r="1986">
          <cell r="AH1986">
            <v>0</v>
          </cell>
          <cell r="AI1986" t="str">
            <v>Nusidėvėjęs</v>
          </cell>
          <cell r="AJ1986" t="str">
            <v>GVTNT</v>
          </cell>
        </row>
        <row r="1987">
          <cell r="AH1987">
            <v>0</v>
          </cell>
          <cell r="AI1987" t="str">
            <v>Nusidėvėjęs</v>
          </cell>
          <cell r="AJ1987" t="str">
            <v>GVTNT</v>
          </cell>
        </row>
        <row r="1988">
          <cell r="AH1988">
            <v>0</v>
          </cell>
          <cell r="AI1988" t="str">
            <v>Nusidėvėjęs</v>
          </cell>
          <cell r="AJ1988" t="str">
            <v>GVTNT</v>
          </cell>
        </row>
        <row r="1989">
          <cell r="AH1989">
            <v>0</v>
          </cell>
          <cell r="AI1989" t="str">
            <v>Nusidėvėjęs</v>
          </cell>
          <cell r="AJ1989" t="str">
            <v>GVTNT</v>
          </cell>
        </row>
        <row r="1990">
          <cell r="AH1990">
            <v>0</v>
          </cell>
          <cell r="AI1990" t="str">
            <v>Nusidėvėjęs</v>
          </cell>
          <cell r="AJ1990" t="str">
            <v>GVTNT</v>
          </cell>
        </row>
        <row r="1991">
          <cell r="AH1991">
            <v>0</v>
          </cell>
          <cell r="AI1991" t="str">
            <v>Nusidėvėjęs</v>
          </cell>
          <cell r="AJ1991" t="str">
            <v>GVTNT</v>
          </cell>
        </row>
        <row r="1992">
          <cell r="AH1992">
            <v>0</v>
          </cell>
          <cell r="AI1992" t="str">
            <v>Nusidėvėjęs</v>
          </cell>
          <cell r="AJ1992" t="str">
            <v>GVTNT</v>
          </cell>
        </row>
        <row r="1993">
          <cell r="AH1993">
            <v>0</v>
          </cell>
          <cell r="AI1993" t="str">
            <v>Nusidėvėjęs</v>
          </cell>
          <cell r="AJ1993" t="str">
            <v>GVTNT</v>
          </cell>
        </row>
        <row r="1994">
          <cell r="AH1994">
            <v>0</v>
          </cell>
          <cell r="AI1994" t="str">
            <v>Nusidėvėjęs</v>
          </cell>
          <cell r="AJ1994" t="str">
            <v>GVTNT</v>
          </cell>
        </row>
        <row r="1995">
          <cell r="AH1995">
            <v>0</v>
          </cell>
          <cell r="AI1995" t="str">
            <v>Nusidėvėjęs</v>
          </cell>
          <cell r="AJ1995" t="str">
            <v>GVTNT</v>
          </cell>
        </row>
        <row r="1996">
          <cell r="AH1996">
            <v>0</v>
          </cell>
          <cell r="AI1996" t="str">
            <v>Nusidėvėjęs</v>
          </cell>
          <cell r="AJ1996" t="str">
            <v>GVTNT</v>
          </cell>
        </row>
        <row r="1997">
          <cell r="AH1997">
            <v>0</v>
          </cell>
          <cell r="AI1997" t="str">
            <v>Nusidėvėjęs</v>
          </cell>
          <cell r="AJ1997" t="str">
            <v>GVTNT</v>
          </cell>
        </row>
        <row r="1998">
          <cell r="AH1998">
            <v>0</v>
          </cell>
          <cell r="AI1998" t="str">
            <v>Nusidėvėjęs</v>
          </cell>
          <cell r="AJ1998" t="str">
            <v>GVTNT</v>
          </cell>
        </row>
        <row r="1999">
          <cell r="AH1999">
            <v>0</v>
          </cell>
          <cell r="AI1999" t="str">
            <v>Nusidėvėjęs</v>
          </cell>
          <cell r="AJ1999" t="str">
            <v>GVTNT</v>
          </cell>
        </row>
        <row r="2000">
          <cell r="AH2000">
            <v>0</v>
          </cell>
          <cell r="AI2000" t="str">
            <v>Nusidėvėjęs</v>
          </cell>
          <cell r="AJ2000" t="str">
            <v>GVTNT</v>
          </cell>
        </row>
        <row r="2001">
          <cell r="AH2001">
            <v>0</v>
          </cell>
          <cell r="AI2001" t="str">
            <v>Nusidėvėjęs</v>
          </cell>
          <cell r="AJ2001" t="str">
            <v>GVTNT</v>
          </cell>
        </row>
        <row r="2002">
          <cell r="AH2002">
            <v>0</v>
          </cell>
          <cell r="AI2002" t="str">
            <v>Nusidėvėjęs</v>
          </cell>
          <cell r="AJ2002" t="str">
            <v>GVTNT</v>
          </cell>
        </row>
        <row r="2003">
          <cell r="AH2003">
            <v>0</v>
          </cell>
          <cell r="AI2003" t="str">
            <v>Nusidėvėjęs</v>
          </cell>
          <cell r="AJ2003" t="str">
            <v>GVTNT</v>
          </cell>
        </row>
        <row r="2004">
          <cell r="AH2004">
            <v>0</v>
          </cell>
          <cell r="AI2004" t="str">
            <v>Nusidėvėjęs</v>
          </cell>
          <cell r="AJ2004" t="str">
            <v>GVTNT</v>
          </cell>
        </row>
        <row r="2005">
          <cell r="AH2005">
            <v>0</v>
          </cell>
          <cell r="AI2005" t="str">
            <v>Nusidėvėjęs</v>
          </cell>
          <cell r="AJ2005" t="str">
            <v>GVTNT</v>
          </cell>
        </row>
        <row r="2006">
          <cell r="AH2006">
            <v>0</v>
          </cell>
          <cell r="AI2006" t="str">
            <v>Nusidėvėjęs</v>
          </cell>
          <cell r="AJ2006" t="str">
            <v>GVTNT</v>
          </cell>
        </row>
        <row r="2007">
          <cell r="AH2007">
            <v>0</v>
          </cell>
          <cell r="AI2007" t="str">
            <v>Nusidėvėjęs</v>
          </cell>
          <cell r="AJ2007" t="str">
            <v>GVTNT</v>
          </cell>
        </row>
        <row r="2008">
          <cell r="AH2008">
            <v>0</v>
          </cell>
          <cell r="AI2008" t="str">
            <v>Nusidėvėjęs</v>
          </cell>
          <cell r="AJ2008" t="str">
            <v>GVTNT</v>
          </cell>
        </row>
        <row r="2009">
          <cell r="AH2009">
            <v>0</v>
          </cell>
          <cell r="AI2009" t="str">
            <v>Nusidėvėjęs</v>
          </cell>
          <cell r="AJ2009" t="str">
            <v>GVTNT</v>
          </cell>
        </row>
        <row r="2010">
          <cell r="AH2010">
            <v>0</v>
          </cell>
          <cell r="AI2010" t="str">
            <v>Nusidėvėjęs</v>
          </cell>
          <cell r="AJ2010" t="str">
            <v>GVTNT</v>
          </cell>
        </row>
        <row r="2011">
          <cell r="AH2011">
            <v>0</v>
          </cell>
          <cell r="AI2011" t="str">
            <v>Nusidėvėjęs</v>
          </cell>
          <cell r="AJ2011" t="str">
            <v>GVTNT</v>
          </cell>
        </row>
        <row r="2012">
          <cell r="AH2012">
            <v>0</v>
          </cell>
          <cell r="AI2012" t="str">
            <v>Nusidėvėjęs</v>
          </cell>
          <cell r="AJ2012" t="str">
            <v>GVTNT</v>
          </cell>
        </row>
        <row r="2013">
          <cell r="AH2013">
            <v>0</v>
          </cell>
          <cell r="AI2013" t="str">
            <v>Nusidėvėjęs</v>
          </cell>
          <cell r="AJ2013" t="str">
            <v>GVTNT</v>
          </cell>
        </row>
        <row r="2014">
          <cell r="AH2014">
            <v>0</v>
          </cell>
          <cell r="AI2014" t="str">
            <v>Nusidėvėjęs</v>
          </cell>
          <cell r="AJ2014" t="str">
            <v>GVTNT</v>
          </cell>
        </row>
        <row r="2015">
          <cell r="AH2015">
            <v>0</v>
          </cell>
          <cell r="AI2015" t="str">
            <v>Nusidėvėjęs</v>
          </cell>
          <cell r="AJ2015" t="str">
            <v>GVTNT</v>
          </cell>
        </row>
        <row r="2016">
          <cell r="AH2016">
            <v>0</v>
          </cell>
          <cell r="AI2016" t="str">
            <v>Nusidėvėjęs</v>
          </cell>
          <cell r="AJ2016" t="str">
            <v>GVTNT</v>
          </cell>
        </row>
        <row r="2017">
          <cell r="AH2017">
            <v>0</v>
          </cell>
          <cell r="AI2017" t="str">
            <v>Nusidėvėjęs</v>
          </cell>
          <cell r="AJ2017" t="str">
            <v>GVTNT</v>
          </cell>
        </row>
        <row r="2018">
          <cell r="AH2018">
            <v>0</v>
          </cell>
          <cell r="AI2018" t="str">
            <v>Nusidėvėjęs</v>
          </cell>
          <cell r="AJ2018" t="str">
            <v>GVTNT</v>
          </cell>
        </row>
        <row r="2019">
          <cell r="AH2019">
            <v>0</v>
          </cell>
          <cell r="AI2019" t="str">
            <v>Nusidėvėjęs</v>
          </cell>
          <cell r="AJ2019" t="str">
            <v>GVTNT</v>
          </cell>
        </row>
        <row r="2020">
          <cell r="AH2020">
            <v>0</v>
          </cell>
          <cell r="AI2020" t="str">
            <v>Nusidėvėjęs</v>
          </cell>
          <cell r="AJ2020" t="str">
            <v>GVTNT</v>
          </cell>
        </row>
        <row r="2021">
          <cell r="AH2021">
            <v>0</v>
          </cell>
          <cell r="AI2021" t="str">
            <v>Nusidėvėjęs</v>
          </cell>
          <cell r="AJ2021" t="str">
            <v>GVTNT</v>
          </cell>
        </row>
        <row r="2022">
          <cell r="AH2022">
            <v>0</v>
          </cell>
          <cell r="AI2022" t="str">
            <v>Nusidėvėjęs</v>
          </cell>
          <cell r="AJ2022" t="str">
            <v>GVTNT</v>
          </cell>
        </row>
        <row r="2023">
          <cell r="AH2023">
            <v>0</v>
          </cell>
          <cell r="AI2023" t="str">
            <v>Nusidėvėjęs</v>
          </cell>
          <cell r="AJ2023" t="str">
            <v>GVTNT</v>
          </cell>
        </row>
        <row r="2024">
          <cell r="AH2024">
            <v>0</v>
          </cell>
          <cell r="AI2024" t="str">
            <v>Nusidėvėjęs</v>
          </cell>
          <cell r="AJ2024" t="str">
            <v>GVTNT</v>
          </cell>
        </row>
        <row r="2025">
          <cell r="AH2025">
            <v>0</v>
          </cell>
          <cell r="AI2025" t="str">
            <v>Nusidėvėjęs</v>
          </cell>
          <cell r="AJ2025" t="str">
            <v>GVTNT</v>
          </cell>
        </row>
        <row r="2026">
          <cell r="AH2026">
            <v>0</v>
          </cell>
          <cell r="AI2026" t="str">
            <v>Nusidėvėjęs</v>
          </cell>
          <cell r="AJ2026" t="str">
            <v>GVTNT</v>
          </cell>
        </row>
        <row r="2027">
          <cell r="AH2027">
            <v>0</v>
          </cell>
          <cell r="AI2027" t="str">
            <v>Nusidėvėjęs</v>
          </cell>
          <cell r="AJ2027" t="str">
            <v>GVTNT</v>
          </cell>
        </row>
        <row r="2028">
          <cell r="AH2028">
            <v>0</v>
          </cell>
          <cell r="AI2028" t="str">
            <v>Nusidėvėjęs</v>
          </cell>
          <cell r="AJ2028" t="str">
            <v>GVTNT</v>
          </cell>
        </row>
        <row r="2029">
          <cell r="AH2029">
            <v>0</v>
          </cell>
          <cell r="AI2029" t="str">
            <v>Nusidėvėjęs</v>
          </cell>
          <cell r="AJ2029" t="str">
            <v>GVTNT</v>
          </cell>
        </row>
        <row r="2030">
          <cell r="AH2030">
            <v>0</v>
          </cell>
          <cell r="AI2030" t="str">
            <v>Nusidėvėjęs</v>
          </cell>
          <cell r="AJ2030" t="str">
            <v>GVTNT</v>
          </cell>
        </row>
        <row r="2031">
          <cell r="AH2031">
            <v>0</v>
          </cell>
          <cell r="AI2031" t="str">
            <v>Nusidėvėjęs</v>
          </cell>
          <cell r="AJ2031" t="str">
            <v>GVTNT</v>
          </cell>
        </row>
        <row r="2032">
          <cell r="AH2032">
            <v>0</v>
          </cell>
          <cell r="AI2032" t="str">
            <v>Nusidėvėjęs</v>
          </cell>
          <cell r="AJ2032" t="str">
            <v>GVTNT</v>
          </cell>
        </row>
        <row r="2033">
          <cell r="AH2033">
            <v>0</v>
          </cell>
          <cell r="AI2033" t="str">
            <v>Nusidėvėjęs</v>
          </cell>
          <cell r="AJ2033" t="str">
            <v>GVTNT</v>
          </cell>
        </row>
        <row r="2034">
          <cell r="AH2034">
            <v>0</v>
          </cell>
          <cell r="AI2034" t="str">
            <v>Nusidėvėjęs</v>
          </cell>
          <cell r="AJ2034" t="str">
            <v>GVTNT</v>
          </cell>
        </row>
        <row r="2035">
          <cell r="AH2035">
            <v>0</v>
          </cell>
          <cell r="AI2035" t="str">
            <v>Nusidėvėjęs</v>
          </cell>
          <cell r="AJ2035" t="str">
            <v>GVTNT</v>
          </cell>
        </row>
        <row r="2036">
          <cell r="AH2036">
            <v>0</v>
          </cell>
          <cell r="AI2036" t="str">
            <v>Nusidėvėjęs</v>
          </cell>
          <cell r="AJ2036" t="str">
            <v>GVTNT</v>
          </cell>
        </row>
        <row r="2037">
          <cell r="AH2037">
            <v>0</v>
          </cell>
          <cell r="AI2037" t="str">
            <v>Nusidėvėjęs</v>
          </cell>
          <cell r="AJ2037" t="str">
            <v>GVTNT</v>
          </cell>
        </row>
        <row r="2038">
          <cell r="AH2038">
            <v>0</v>
          </cell>
          <cell r="AI2038" t="str">
            <v>Nusidėvėjęs</v>
          </cell>
          <cell r="AJ2038" t="str">
            <v>GVTNT</v>
          </cell>
        </row>
        <row r="2039">
          <cell r="AH2039">
            <v>0</v>
          </cell>
          <cell r="AI2039" t="str">
            <v>Nusidėvėjęs</v>
          </cell>
          <cell r="AJ2039" t="str">
            <v>GVTNT</v>
          </cell>
        </row>
        <row r="2040">
          <cell r="AH2040">
            <v>0</v>
          </cell>
          <cell r="AI2040" t="str">
            <v>Nusidėvėjęs</v>
          </cell>
          <cell r="AJ2040" t="str">
            <v>GVTNT</v>
          </cell>
        </row>
        <row r="2041">
          <cell r="AH2041">
            <v>0</v>
          </cell>
          <cell r="AI2041" t="str">
            <v>Nusidėvėjęs</v>
          </cell>
          <cell r="AJ2041" t="str">
            <v>GVTNT</v>
          </cell>
        </row>
        <row r="2042">
          <cell r="AH2042">
            <v>0</v>
          </cell>
          <cell r="AI2042" t="str">
            <v>Nusidėvėjęs</v>
          </cell>
          <cell r="AJ2042" t="str">
            <v>GVTNT</v>
          </cell>
        </row>
        <row r="2043">
          <cell r="AH2043">
            <v>0</v>
          </cell>
          <cell r="AI2043" t="str">
            <v>Nusidėvėjęs</v>
          </cell>
          <cell r="AJ2043" t="str">
            <v>GVTNT</v>
          </cell>
        </row>
        <row r="2044">
          <cell r="AH2044">
            <v>0</v>
          </cell>
          <cell r="AI2044" t="str">
            <v>Nusidėvėjęs</v>
          </cell>
          <cell r="AJ2044" t="str">
            <v>GVTNT</v>
          </cell>
        </row>
        <row r="2045">
          <cell r="AH2045">
            <v>0</v>
          </cell>
          <cell r="AI2045" t="str">
            <v>Nusidėvėjęs</v>
          </cell>
          <cell r="AJ2045" t="str">
            <v>GVTNT</v>
          </cell>
        </row>
        <row r="2046">
          <cell r="AH2046">
            <v>0</v>
          </cell>
          <cell r="AI2046" t="str">
            <v>Nusidėvėjęs</v>
          </cell>
          <cell r="AJ2046" t="str">
            <v>GVTNT</v>
          </cell>
        </row>
        <row r="2047">
          <cell r="AH2047">
            <v>0</v>
          </cell>
          <cell r="AI2047" t="str">
            <v>Nusidėvėjęs</v>
          </cell>
          <cell r="AJ2047" t="str">
            <v>GVTNT</v>
          </cell>
        </row>
        <row r="2048">
          <cell r="AH2048">
            <v>0</v>
          </cell>
          <cell r="AI2048" t="str">
            <v>Nusidėvėjęs</v>
          </cell>
          <cell r="AJ2048" t="str">
            <v>GVTNT</v>
          </cell>
        </row>
        <row r="2049">
          <cell r="AH2049">
            <v>0</v>
          </cell>
          <cell r="AI2049" t="str">
            <v>Nusidėvėjęs</v>
          </cell>
          <cell r="AJ2049" t="str">
            <v>GVTNT</v>
          </cell>
        </row>
        <row r="2050">
          <cell r="AH2050">
            <v>0</v>
          </cell>
          <cell r="AI2050" t="str">
            <v>Nusidėvėjęs</v>
          </cell>
          <cell r="AJ2050" t="str">
            <v>GVTNT</v>
          </cell>
        </row>
        <row r="2051">
          <cell r="AH2051">
            <v>0</v>
          </cell>
          <cell r="AI2051" t="str">
            <v>Nusidėvėjęs</v>
          </cell>
          <cell r="AJ2051" t="str">
            <v>GVTNT</v>
          </cell>
        </row>
        <row r="2052">
          <cell r="AH2052">
            <v>0</v>
          </cell>
          <cell r="AI2052" t="str">
            <v>Nusidėvėjęs</v>
          </cell>
          <cell r="AJ2052" t="str">
            <v>GVTNT</v>
          </cell>
        </row>
        <row r="2053">
          <cell r="AH2053">
            <v>0</v>
          </cell>
          <cell r="AI2053" t="str">
            <v>Nusidėvėjęs</v>
          </cell>
          <cell r="AJ2053" t="str">
            <v>GVTNT</v>
          </cell>
        </row>
        <row r="2054">
          <cell r="AH2054">
            <v>0</v>
          </cell>
          <cell r="AI2054" t="str">
            <v>Nusidėvėjęs</v>
          </cell>
          <cell r="AJ2054" t="str">
            <v>GVTNT</v>
          </cell>
        </row>
        <row r="2055">
          <cell r="AH2055">
            <v>0</v>
          </cell>
          <cell r="AI2055" t="str">
            <v>Nusidėvėjęs</v>
          </cell>
          <cell r="AJ2055" t="str">
            <v>GVTNT</v>
          </cell>
        </row>
        <row r="2056">
          <cell r="AH2056">
            <v>0</v>
          </cell>
          <cell r="AI2056" t="str">
            <v>Nusidėvėjęs</v>
          </cell>
          <cell r="AJ2056" t="str">
            <v>GVTNT</v>
          </cell>
        </row>
        <row r="2057">
          <cell r="AH2057">
            <v>0</v>
          </cell>
          <cell r="AI2057" t="str">
            <v>Nusidėvėjęs</v>
          </cell>
          <cell r="AJ2057" t="str">
            <v>GVTNT</v>
          </cell>
        </row>
        <row r="2058">
          <cell r="AH2058">
            <v>0</v>
          </cell>
          <cell r="AI2058" t="str">
            <v>Nusidėvėjęs</v>
          </cell>
          <cell r="AJ2058" t="str">
            <v>GVTNT</v>
          </cell>
        </row>
        <row r="2059">
          <cell r="AH2059">
            <v>0</v>
          </cell>
          <cell r="AI2059" t="str">
            <v>Nusidėvėjęs</v>
          </cell>
          <cell r="AJ2059" t="str">
            <v>GVTNT</v>
          </cell>
        </row>
        <row r="2060">
          <cell r="AH2060">
            <v>0</v>
          </cell>
          <cell r="AI2060" t="str">
            <v>Nusidėvėjęs</v>
          </cell>
          <cell r="AJ2060" t="str">
            <v>GVTNT</v>
          </cell>
        </row>
        <row r="2061">
          <cell r="AH2061">
            <v>0</v>
          </cell>
          <cell r="AI2061" t="str">
            <v>Nusidėvėjęs</v>
          </cell>
          <cell r="AJ2061" t="str">
            <v>GVTNT</v>
          </cell>
        </row>
        <row r="2062">
          <cell r="AH2062">
            <v>0</v>
          </cell>
          <cell r="AI2062" t="str">
            <v>Nusidėvėjęs</v>
          </cell>
          <cell r="AJ2062" t="str">
            <v>GVTNT</v>
          </cell>
        </row>
        <row r="2063">
          <cell r="AH2063">
            <v>0</v>
          </cell>
          <cell r="AI2063" t="str">
            <v>Nusidėvėjęs</v>
          </cell>
          <cell r="AJ2063" t="str">
            <v>GVTNT</v>
          </cell>
        </row>
        <row r="2064">
          <cell r="AH2064">
            <v>0</v>
          </cell>
          <cell r="AI2064" t="str">
            <v>Nusidėvėjęs</v>
          </cell>
          <cell r="AJ2064" t="str">
            <v>GVTNT</v>
          </cell>
        </row>
        <row r="2065">
          <cell r="AH2065">
            <v>0</v>
          </cell>
          <cell r="AI2065" t="str">
            <v>Nusidėvėjęs</v>
          </cell>
          <cell r="AJ2065" t="str">
            <v>GVTNT</v>
          </cell>
        </row>
        <row r="2066">
          <cell r="AH2066">
            <v>0</v>
          </cell>
          <cell r="AI2066" t="str">
            <v>Nusidėvėjęs</v>
          </cell>
          <cell r="AJ2066" t="str">
            <v>GVTNT</v>
          </cell>
        </row>
        <row r="2067">
          <cell r="AH2067">
            <v>0</v>
          </cell>
          <cell r="AI2067" t="str">
            <v>Nusidėvėjęs</v>
          </cell>
          <cell r="AJ2067" t="str">
            <v>GVTNT</v>
          </cell>
        </row>
        <row r="2068">
          <cell r="AH2068">
            <v>0</v>
          </cell>
          <cell r="AI2068" t="str">
            <v>Nusidėvėjęs</v>
          </cell>
          <cell r="AJ2068" t="str">
            <v>GVTNT</v>
          </cell>
        </row>
        <row r="2069">
          <cell r="AH2069">
            <v>0</v>
          </cell>
          <cell r="AI2069" t="str">
            <v>Nusidėvėjęs</v>
          </cell>
          <cell r="AJ2069" t="str">
            <v>GVTNT</v>
          </cell>
        </row>
        <row r="2070">
          <cell r="AH2070">
            <v>0</v>
          </cell>
          <cell r="AI2070" t="str">
            <v>Nusidėvėjęs</v>
          </cell>
          <cell r="AJ2070" t="str">
            <v>GVTNT</v>
          </cell>
        </row>
        <row r="2071">
          <cell r="AH2071">
            <v>0</v>
          </cell>
          <cell r="AI2071" t="str">
            <v>Nusidėvėjęs</v>
          </cell>
          <cell r="AJ2071" t="str">
            <v>GVTNT</v>
          </cell>
        </row>
        <row r="2072">
          <cell r="AH2072">
            <v>0</v>
          </cell>
          <cell r="AI2072" t="str">
            <v>Nusidėvėjęs</v>
          </cell>
          <cell r="AJ2072" t="str">
            <v>GVTNT</v>
          </cell>
        </row>
        <row r="2073">
          <cell r="AH2073">
            <v>0</v>
          </cell>
          <cell r="AI2073" t="str">
            <v>Nusidėvėjęs</v>
          </cell>
          <cell r="AJ2073" t="str">
            <v>GVTNT</v>
          </cell>
        </row>
        <row r="2074">
          <cell r="AH2074">
            <v>0</v>
          </cell>
          <cell r="AI2074" t="str">
            <v>Nusidėvėjęs</v>
          </cell>
          <cell r="AJ2074" t="str">
            <v>GVTNT</v>
          </cell>
        </row>
        <row r="2075">
          <cell r="AH2075">
            <v>0</v>
          </cell>
          <cell r="AI2075" t="str">
            <v>Nusidėvėjęs</v>
          </cell>
          <cell r="AJ2075" t="str">
            <v>GVTNT</v>
          </cell>
        </row>
        <row r="2076">
          <cell r="AH2076">
            <v>0</v>
          </cell>
          <cell r="AI2076" t="str">
            <v>Nusidėvėjęs</v>
          </cell>
          <cell r="AJ2076" t="str">
            <v>GVTNT</v>
          </cell>
        </row>
        <row r="2077">
          <cell r="AH2077">
            <v>0</v>
          </cell>
          <cell r="AI2077" t="str">
            <v>Nusidėvėjęs</v>
          </cell>
          <cell r="AJ2077" t="str">
            <v>GVTNT</v>
          </cell>
        </row>
        <row r="2078">
          <cell r="AH2078">
            <v>0</v>
          </cell>
          <cell r="AI2078" t="str">
            <v>Nusidėvėjęs</v>
          </cell>
          <cell r="AJ2078" t="str">
            <v>GVTNT</v>
          </cell>
        </row>
        <row r="2079">
          <cell r="AH2079">
            <v>0</v>
          </cell>
          <cell r="AI2079" t="str">
            <v>Nusidėvėjęs</v>
          </cell>
          <cell r="AJ2079" t="str">
            <v>GVTNT</v>
          </cell>
        </row>
        <row r="2080">
          <cell r="AH2080">
            <v>0</v>
          </cell>
          <cell r="AI2080" t="str">
            <v>Nusidėvėjęs</v>
          </cell>
          <cell r="AJ2080" t="str">
            <v>GVTNT</v>
          </cell>
        </row>
        <row r="2081">
          <cell r="AH2081">
            <v>0</v>
          </cell>
          <cell r="AI2081" t="str">
            <v>Nusidėvėjęs</v>
          </cell>
          <cell r="AJ2081" t="str">
            <v>GVTNT</v>
          </cell>
        </row>
        <row r="2082">
          <cell r="AH2082">
            <v>0</v>
          </cell>
          <cell r="AI2082" t="str">
            <v>Nusidėvėjęs</v>
          </cell>
          <cell r="AJ2082" t="str">
            <v>GVTNT</v>
          </cell>
        </row>
        <row r="2083">
          <cell r="AH2083">
            <v>0</v>
          </cell>
          <cell r="AI2083" t="str">
            <v>Nusidėvėjęs</v>
          </cell>
          <cell r="AJ2083" t="str">
            <v>GVTNT</v>
          </cell>
        </row>
        <row r="2084">
          <cell r="AH2084">
            <v>0</v>
          </cell>
          <cell r="AI2084" t="str">
            <v>Nusidėvėjęs</v>
          </cell>
          <cell r="AJ2084" t="str">
            <v>GVTNT</v>
          </cell>
        </row>
        <row r="2085">
          <cell r="AH2085">
            <v>0</v>
          </cell>
          <cell r="AI2085" t="str">
            <v>Nusidėvėjęs</v>
          </cell>
          <cell r="AJ2085" t="str">
            <v>GVTNT</v>
          </cell>
        </row>
        <row r="2086">
          <cell r="AH2086">
            <v>0</v>
          </cell>
          <cell r="AI2086" t="str">
            <v>Nusidėvėjęs</v>
          </cell>
          <cell r="AJ2086" t="str">
            <v>GVTNT</v>
          </cell>
        </row>
        <row r="2087">
          <cell r="AH2087">
            <v>0</v>
          </cell>
          <cell r="AI2087" t="str">
            <v>Nusidėvėjęs</v>
          </cell>
          <cell r="AJ2087" t="str">
            <v>GVTNT</v>
          </cell>
        </row>
        <row r="2088">
          <cell r="AH2088">
            <v>0</v>
          </cell>
          <cell r="AI2088" t="str">
            <v>Nusidėvėjęs</v>
          </cell>
          <cell r="AJ2088" t="str">
            <v>GVTNT</v>
          </cell>
        </row>
        <row r="2089">
          <cell r="AH2089">
            <v>0</v>
          </cell>
          <cell r="AI2089" t="str">
            <v>Nusidėvėjęs</v>
          </cell>
          <cell r="AJ2089" t="str">
            <v>GVTNT</v>
          </cell>
        </row>
        <row r="2090">
          <cell r="AH2090">
            <v>0</v>
          </cell>
          <cell r="AI2090" t="str">
            <v>Nusidėvėjęs</v>
          </cell>
          <cell r="AJ2090" t="str">
            <v>GVTNT</v>
          </cell>
        </row>
        <row r="2091">
          <cell r="AH2091">
            <v>0</v>
          </cell>
          <cell r="AI2091" t="str">
            <v>Nusidėvėjęs</v>
          </cell>
          <cell r="AJ2091" t="str">
            <v>GVTNT</v>
          </cell>
        </row>
        <row r="2092">
          <cell r="AH2092">
            <v>0</v>
          </cell>
          <cell r="AI2092" t="str">
            <v>Nusidėvėjęs</v>
          </cell>
          <cell r="AJ2092" t="str">
            <v>GVTNT</v>
          </cell>
        </row>
        <row r="2093">
          <cell r="AH2093">
            <v>0</v>
          </cell>
          <cell r="AI2093" t="str">
            <v>Nusidėvėjęs</v>
          </cell>
          <cell r="AJ2093" t="str">
            <v>GVTNT</v>
          </cell>
        </row>
        <row r="2094">
          <cell r="AH2094">
            <v>0</v>
          </cell>
          <cell r="AI2094" t="str">
            <v>Nusidėvėjęs</v>
          </cell>
          <cell r="AJ2094" t="str">
            <v>GVTNT</v>
          </cell>
        </row>
        <row r="2095">
          <cell r="AH2095">
            <v>0</v>
          </cell>
          <cell r="AI2095" t="str">
            <v>Nusidėvėjęs</v>
          </cell>
          <cell r="AJ2095" t="str">
            <v>GVTNT</v>
          </cell>
        </row>
        <row r="2096">
          <cell r="AH2096">
            <v>0</v>
          </cell>
          <cell r="AI2096" t="str">
            <v>Nusidėvėjęs</v>
          </cell>
          <cell r="AJ2096" t="str">
            <v>GVTNT</v>
          </cell>
        </row>
        <row r="2097">
          <cell r="AH2097">
            <v>0</v>
          </cell>
          <cell r="AI2097" t="str">
            <v>Nusidėvėjęs</v>
          </cell>
          <cell r="AJ2097" t="str">
            <v>GVTNT</v>
          </cell>
        </row>
        <row r="2098">
          <cell r="AH2098">
            <v>0</v>
          </cell>
          <cell r="AI2098" t="str">
            <v>Nusidėvėjęs</v>
          </cell>
          <cell r="AJ2098" t="str">
            <v>GVTNT</v>
          </cell>
        </row>
        <row r="2099">
          <cell r="AH2099">
            <v>0</v>
          </cell>
          <cell r="AI2099" t="str">
            <v>Nusidėvėjęs</v>
          </cell>
          <cell r="AJ2099" t="str">
            <v>GVTNT</v>
          </cell>
        </row>
        <row r="2100">
          <cell r="AH2100">
            <v>0</v>
          </cell>
          <cell r="AI2100" t="str">
            <v>Nusidėvėjęs</v>
          </cell>
          <cell r="AJ2100" t="str">
            <v>GVTNT</v>
          </cell>
        </row>
        <row r="2101">
          <cell r="AH2101">
            <v>0</v>
          </cell>
          <cell r="AI2101" t="str">
            <v>Nusidėvėjęs</v>
          </cell>
          <cell r="AJ2101" t="str">
            <v>GVTNT</v>
          </cell>
        </row>
        <row r="2102">
          <cell r="AH2102">
            <v>0</v>
          </cell>
          <cell r="AI2102" t="str">
            <v>Nusidėvėjęs</v>
          </cell>
          <cell r="AJ2102" t="str">
            <v>GVTNT</v>
          </cell>
        </row>
        <row r="2103">
          <cell r="AH2103">
            <v>0</v>
          </cell>
          <cell r="AI2103" t="str">
            <v>Nusidėvėjęs</v>
          </cell>
          <cell r="AJ2103" t="str">
            <v>GVTNT</v>
          </cell>
        </row>
        <row r="2104">
          <cell r="AH2104">
            <v>0</v>
          </cell>
          <cell r="AI2104" t="str">
            <v>Nusidėvėjęs</v>
          </cell>
          <cell r="AJ2104" t="str">
            <v>GVTNT</v>
          </cell>
        </row>
        <row r="2105">
          <cell r="AH2105">
            <v>0</v>
          </cell>
          <cell r="AI2105" t="str">
            <v>Nusidėvėjęs</v>
          </cell>
          <cell r="AJ2105" t="str">
            <v>GVTNT</v>
          </cell>
        </row>
        <row r="2106">
          <cell r="AH2106">
            <v>0</v>
          </cell>
          <cell r="AI2106" t="str">
            <v>Nusidėvėjęs</v>
          </cell>
          <cell r="AJ2106" t="str">
            <v>GVTNT</v>
          </cell>
        </row>
        <row r="2107">
          <cell r="AH2107">
            <v>0</v>
          </cell>
          <cell r="AI2107" t="str">
            <v>Nusidėvėjęs</v>
          </cell>
          <cell r="AJ2107" t="str">
            <v>GVTNT</v>
          </cell>
        </row>
        <row r="2108">
          <cell r="AH2108">
            <v>0</v>
          </cell>
          <cell r="AI2108" t="str">
            <v>Nusidėvėjęs</v>
          </cell>
          <cell r="AJ2108" t="str">
            <v>GVTNT</v>
          </cell>
        </row>
        <row r="2109">
          <cell r="AH2109">
            <v>0</v>
          </cell>
          <cell r="AI2109" t="str">
            <v>Nusidėvėjęs</v>
          </cell>
          <cell r="AJ2109" t="str">
            <v>GVTNT</v>
          </cell>
        </row>
        <row r="2110">
          <cell r="AH2110">
            <v>0</v>
          </cell>
          <cell r="AI2110" t="str">
            <v>Nusidėvėjęs</v>
          </cell>
          <cell r="AJ2110" t="str">
            <v>GVTNT</v>
          </cell>
        </row>
        <row r="2111">
          <cell r="AH2111">
            <v>0</v>
          </cell>
          <cell r="AI2111" t="str">
            <v>Nusidėvėjęs</v>
          </cell>
          <cell r="AJ2111" t="str">
            <v>GVTNT</v>
          </cell>
        </row>
        <row r="2112">
          <cell r="AH2112">
            <v>0</v>
          </cell>
          <cell r="AI2112" t="str">
            <v>Nusidėvėjęs</v>
          </cell>
          <cell r="AJ2112" t="str">
            <v>GVTNT</v>
          </cell>
        </row>
        <row r="2113">
          <cell r="AH2113">
            <v>0</v>
          </cell>
          <cell r="AI2113" t="str">
            <v>Nusidėvėjęs</v>
          </cell>
          <cell r="AJ2113" t="str">
            <v>GVTNT</v>
          </cell>
        </row>
        <row r="2114">
          <cell r="AH2114">
            <v>0</v>
          </cell>
          <cell r="AI2114" t="str">
            <v>Nusidėvėjęs</v>
          </cell>
          <cell r="AJ2114" t="str">
            <v>GVTNT</v>
          </cell>
        </row>
        <row r="2115">
          <cell r="AH2115">
            <v>0</v>
          </cell>
          <cell r="AI2115" t="str">
            <v>Nusidėvėjęs</v>
          </cell>
          <cell r="AJ2115" t="str">
            <v>GVTNT</v>
          </cell>
        </row>
        <row r="2116">
          <cell r="AH2116">
            <v>0</v>
          </cell>
          <cell r="AI2116" t="str">
            <v>Nusidėvėjęs</v>
          </cell>
          <cell r="AJ2116" t="str">
            <v>GVTNT</v>
          </cell>
        </row>
        <row r="2117">
          <cell r="AH2117">
            <v>0</v>
          </cell>
          <cell r="AI2117" t="str">
            <v>Nusidėvėjęs</v>
          </cell>
          <cell r="AJ2117" t="str">
            <v>GVTNT</v>
          </cell>
        </row>
        <row r="2118">
          <cell r="AH2118">
            <v>0</v>
          </cell>
          <cell r="AI2118" t="str">
            <v>Nusidėvėjęs</v>
          </cell>
          <cell r="AJ2118" t="str">
            <v>GVTNT</v>
          </cell>
        </row>
        <row r="2119">
          <cell r="AH2119">
            <v>0</v>
          </cell>
          <cell r="AI2119" t="str">
            <v>Nusidėvėjęs</v>
          </cell>
          <cell r="AJ2119" t="str">
            <v>GVTNT</v>
          </cell>
        </row>
        <row r="2120">
          <cell r="AH2120">
            <v>0</v>
          </cell>
          <cell r="AI2120" t="str">
            <v>Nusidėvėjęs</v>
          </cell>
          <cell r="AJ2120" t="str">
            <v>GVTNT</v>
          </cell>
        </row>
        <row r="2121">
          <cell r="AH2121">
            <v>0</v>
          </cell>
          <cell r="AI2121" t="str">
            <v>Nusidėvėjęs</v>
          </cell>
          <cell r="AJ2121" t="str">
            <v>GVTNT</v>
          </cell>
        </row>
        <row r="2122">
          <cell r="AH2122">
            <v>0</v>
          </cell>
          <cell r="AI2122" t="str">
            <v>Nusidėvėjęs</v>
          </cell>
          <cell r="AJ2122" t="str">
            <v>GVTNT</v>
          </cell>
        </row>
        <row r="2123">
          <cell r="AH2123">
            <v>0</v>
          </cell>
          <cell r="AI2123" t="str">
            <v>Nusidėvėjęs</v>
          </cell>
          <cell r="AJ2123" t="str">
            <v>GVTNT</v>
          </cell>
        </row>
        <row r="2124">
          <cell r="AH2124">
            <v>0</v>
          </cell>
          <cell r="AI2124" t="str">
            <v>Nusidėvėjęs</v>
          </cell>
          <cell r="AJ2124" t="str">
            <v>GVTNT</v>
          </cell>
        </row>
        <row r="2125">
          <cell r="AH2125">
            <v>0</v>
          </cell>
          <cell r="AI2125" t="str">
            <v>Nusidėvėjęs</v>
          </cell>
          <cell r="AJ2125" t="str">
            <v>GVTNT</v>
          </cell>
        </row>
        <row r="2126">
          <cell r="AH2126">
            <v>0</v>
          </cell>
          <cell r="AI2126" t="str">
            <v>Nusidėvėjęs</v>
          </cell>
          <cell r="AJ2126" t="str">
            <v>GVTNT</v>
          </cell>
        </row>
        <row r="2127">
          <cell r="AH2127">
            <v>0</v>
          </cell>
          <cell r="AI2127" t="str">
            <v>Nusidėvėjęs</v>
          </cell>
          <cell r="AJ2127" t="str">
            <v>GVTNT</v>
          </cell>
        </row>
        <row r="2128">
          <cell r="AH2128">
            <v>0</v>
          </cell>
          <cell r="AI2128" t="str">
            <v>Nusidėvėjęs</v>
          </cell>
          <cell r="AJ2128" t="str">
            <v>GVTNT</v>
          </cell>
        </row>
        <row r="2129">
          <cell r="AH2129">
            <v>0</v>
          </cell>
          <cell r="AI2129" t="str">
            <v>Nusidėvėjęs</v>
          </cell>
          <cell r="AJ2129" t="str">
            <v>GVTNT</v>
          </cell>
        </row>
        <row r="2130">
          <cell r="AH2130">
            <v>0</v>
          </cell>
          <cell r="AI2130" t="str">
            <v>Nusidėvėjęs</v>
          </cell>
          <cell r="AJ2130" t="str">
            <v>GVTNT</v>
          </cell>
        </row>
        <row r="2131">
          <cell r="AH2131">
            <v>0</v>
          </cell>
          <cell r="AI2131" t="str">
            <v>Nusidėvėjęs</v>
          </cell>
          <cell r="AJ2131" t="str">
            <v>GVTNT</v>
          </cell>
        </row>
        <row r="2132">
          <cell r="AH2132">
            <v>0</v>
          </cell>
          <cell r="AI2132" t="str">
            <v>Nusidėvėjęs</v>
          </cell>
          <cell r="AJ2132" t="str">
            <v>GVTNT</v>
          </cell>
        </row>
        <row r="2133">
          <cell r="AH2133">
            <v>0</v>
          </cell>
          <cell r="AI2133" t="str">
            <v>Nusidėvėjęs</v>
          </cell>
          <cell r="AJ2133" t="str">
            <v>GVTNT</v>
          </cell>
        </row>
        <row r="2134">
          <cell r="AH2134">
            <v>0</v>
          </cell>
          <cell r="AI2134" t="str">
            <v>Nusidėvėjęs</v>
          </cell>
          <cell r="AJ2134" t="str">
            <v>GVTNT</v>
          </cell>
        </row>
        <row r="2135">
          <cell r="AH2135">
            <v>0</v>
          </cell>
          <cell r="AI2135" t="str">
            <v>Nusidėvėjęs</v>
          </cell>
          <cell r="AJ2135" t="str">
            <v>GVTNT</v>
          </cell>
        </row>
        <row r="2136">
          <cell r="AH2136">
            <v>0</v>
          </cell>
          <cell r="AI2136" t="str">
            <v>Nusidėvėjęs</v>
          </cell>
          <cell r="AJ2136" t="str">
            <v>GVTNT</v>
          </cell>
        </row>
        <row r="2137">
          <cell r="AH2137">
            <v>0</v>
          </cell>
          <cell r="AI2137" t="str">
            <v>Nusidėvėjęs</v>
          </cell>
          <cell r="AJ2137" t="str">
            <v>GVTNT</v>
          </cell>
        </row>
        <row r="2138">
          <cell r="AH2138">
            <v>0</v>
          </cell>
          <cell r="AI2138" t="str">
            <v>Nusidėvėjęs</v>
          </cell>
          <cell r="AJ2138" t="str">
            <v>GVTNT</v>
          </cell>
        </row>
        <row r="2139">
          <cell r="AH2139">
            <v>0</v>
          </cell>
          <cell r="AI2139" t="str">
            <v>Nusidėvėjęs</v>
          </cell>
          <cell r="AJ2139" t="str">
            <v>GVTNT</v>
          </cell>
        </row>
        <row r="2140">
          <cell r="AH2140">
            <v>0</v>
          </cell>
          <cell r="AI2140" t="str">
            <v>Nusidėvėjęs</v>
          </cell>
          <cell r="AJ2140" t="str">
            <v>GVTNT</v>
          </cell>
        </row>
        <row r="2141">
          <cell r="AH2141">
            <v>0</v>
          </cell>
          <cell r="AI2141" t="str">
            <v>Nusidėvėjęs</v>
          </cell>
          <cell r="AJ2141" t="str">
            <v>GVTNT</v>
          </cell>
        </row>
        <row r="2142">
          <cell r="AH2142">
            <v>0</v>
          </cell>
          <cell r="AI2142" t="str">
            <v>Nusidėvėjęs</v>
          </cell>
          <cell r="AJ2142" t="str">
            <v>GVTNT</v>
          </cell>
        </row>
        <row r="2143">
          <cell r="AH2143">
            <v>0</v>
          </cell>
          <cell r="AI2143" t="str">
            <v>Nusidėvėjęs</v>
          </cell>
          <cell r="AJ2143" t="str">
            <v>GVTNT</v>
          </cell>
        </row>
        <row r="2144">
          <cell r="AH2144">
            <v>0</v>
          </cell>
          <cell r="AI2144" t="str">
            <v>Nusidėvėjęs</v>
          </cell>
          <cell r="AJ2144" t="str">
            <v>GVTNT</v>
          </cell>
        </row>
        <row r="2145">
          <cell r="AH2145">
            <v>0</v>
          </cell>
          <cell r="AI2145" t="str">
            <v>Nusidėvėjęs</v>
          </cell>
          <cell r="AJ2145" t="str">
            <v>GVTNT</v>
          </cell>
        </row>
        <row r="2146">
          <cell r="AH2146">
            <v>0</v>
          </cell>
          <cell r="AI2146" t="str">
            <v>Nusidėvėjęs</v>
          </cell>
          <cell r="AJ2146" t="str">
            <v>GVTNT</v>
          </cell>
        </row>
        <row r="2147">
          <cell r="AH2147">
            <v>0</v>
          </cell>
          <cell r="AI2147" t="str">
            <v>Nusidėvėjęs</v>
          </cell>
          <cell r="AJ2147" t="str">
            <v>GVTNT</v>
          </cell>
        </row>
        <row r="2148">
          <cell r="AH2148">
            <v>0</v>
          </cell>
          <cell r="AI2148" t="str">
            <v>Nusidėvėjęs</v>
          </cell>
          <cell r="AJ2148" t="str">
            <v>GVTNT</v>
          </cell>
        </row>
        <row r="2149">
          <cell r="AH2149">
            <v>0</v>
          </cell>
          <cell r="AI2149" t="str">
            <v>Nusidėvėjęs</v>
          </cell>
          <cell r="AJ2149" t="str">
            <v>GVTNT</v>
          </cell>
        </row>
        <row r="2150">
          <cell r="AH2150">
            <v>0</v>
          </cell>
          <cell r="AI2150" t="str">
            <v>Nusidėvėjęs</v>
          </cell>
          <cell r="AJ2150" t="str">
            <v>GVTNT</v>
          </cell>
        </row>
        <row r="2151">
          <cell r="AH2151">
            <v>0</v>
          </cell>
          <cell r="AI2151" t="str">
            <v>Nusidėvėjęs</v>
          </cell>
          <cell r="AJ2151" t="str">
            <v>GVTNT</v>
          </cell>
        </row>
        <row r="2152">
          <cell r="AH2152">
            <v>0</v>
          </cell>
          <cell r="AI2152" t="str">
            <v>Nusidėvėjęs</v>
          </cell>
          <cell r="AJ2152" t="str">
            <v>GVTNT</v>
          </cell>
        </row>
        <row r="2153">
          <cell r="AH2153">
            <v>0</v>
          </cell>
          <cell r="AI2153" t="str">
            <v>Nusidėvėjęs</v>
          </cell>
          <cell r="AJ2153" t="str">
            <v>GVTNT</v>
          </cell>
        </row>
        <row r="2154">
          <cell r="AH2154">
            <v>0</v>
          </cell>
          <cell r="AI2154" t="str">
            <v>Nusidėvėjęs</v>
          </cell>
          <cell r="AJ2154" t="str">
            <v>GVTNT</v>
          </cell>
        </row>
        <row r="2155">
          <cell r="AH2155">
            <v>0</v>
          </cell>
          <cell r="AI2155" t="str">
            <v>Nusidėvėjęs</v>
          </cell>
          <cell r="AJ2155" t="str">
            <v>GVTNT</v>
          </cell>
        </row>
        <row r="2156">
          <cell r="AH2156">
            <v>0</v>
          </cell>
          <cell r="AI2156" t="str">
            <v>Nusidėvėjęs</v>
          </cell>
          <cell r="AJ2156" t="str">
            <v>GVTNT</v>
          </cell>
        </row>
        <row r="2157">
          <cell r="AH2157">
            <v>0</v>
          </cell>
          <cell r="AI2157" t="str">
            <v>Nusidėvėjęs</v>
          </cell>
          <cell r="AJ2157" t="str">
            <v>GVTNT</v>
          </cell>
        </row>
        <row r="2158">
          <cell r="AH2158">
            <v>0</v>
          </cell>
          <cell r="AI2158" t="str">
            <v>Nusidėvėjęs</v>
          </cell>
          <cell r="AJ2158" t="str">
            <v>GVTNT</v>
          </cell>
        </row>
        <row r="2159">
          <cell r="AH2159">
            <v>0</v>
          </cell>
          <cell r="AI2159" t="str">
            <v>Nusidėvėjęs</v>
          </cell>
          <cell r="AJ2159" t="str">
            <v>GVTNT</v>
          </cell>
        </row>
        <row r="2160">
          <cell r="AH2160">
            <v>0</v>
          </cell>
          <cell r="AI2160" t="str">
            <v>Nusidėvėjęs</v>
          </cell>
          <cell r="AJ2160" t="str">
            <v>GVTNT</v>
          </cell>
        </row>
        <row r="2161">
          <cell r="AH2161">
            <v>0</v>
          </cell>
          <cell r="AI2161" t="str">
            <v>Nusidėvėjęs</v>
          </cell>
          <cell r="AJ2161" t="str">
            <v>GVTNT</v>
          </cell>
        </row>
        <row r="2162">
          <cell r="AH2162">
            <v>0</v>
          </cell>
          <cell r="AI2162" t="str">
            <v>Nusidėvėjęs</v>
          </cell>
          <cell r="AJ2162" t="str">
            <v>GVTNT</v>
          </cell>
        </row>
        <row r="2163">
          <cell r="AH2163">
            <v>0</v>
          </cell>
          <cell r="AI2163" t="str">
            <v>Nusidėvėjęs</v>
          </cell>
          <cell r="AJ2163" t="str">
            <v>GVTNT</v>
          </cell>
        </row>
        <row r="2164">
          <cell r="AH2164">
            <v>0</v>
          </cell>
          <cell r="AI2164" t="str">
            <v>Nusidėvėjęs</v>
          </cell>
          <cell r="AJ2164" t="str">
            <v>GVTNT</v>
          </cell>
        </row>
        <row r="2165">
          <cell r="AH2165">
            <v>0</v>
          </cell>
          <cell r="AI2165" t="str">
            <v>Nusidėvėjęs</v>
          </cell>
          <cell r="AJ2165" t="str">
            <v>GVTNT</v>
          </cell>
        </row>
        <row r="2166">
          <cell r="AH2166">
            <v>0</v>
          </cell>
          <cell r="AI2166" t="str">
            <v>Nusidėvėjęs</v>
          </cell>
          <cell r="AJ2166" t="str">
            <v>GVTNT</v>
          </cell>
        </row>
        <row r="2167">
          <cell r="AH2167">
            <v>0</v>
          </cell>
          <cell r="AI2167" t="str">
            <v>Nusidėvėjęs</v>
          </cell>
          <cell r="AJ2167" t="str">
            <v>GVTNT</v>
          </cell>
        </row>
        <row r="2168">
          <cell r="AH2168">
            <v>0</v>
          </cell>
          <cell r="AI2168" t="str">
            <v>Nusidėvėjęs</v>
          </cell>
          <cell r="AJ2168" t="str">
            <v>GVTNT</v>
          </cell>
        </row>
        <row r="2169">
          <cell r="AH2169">
            <v>0</v>
          </cell>
          <cell r="AI2169" t="str">
            <v>Nusidėvėjęs</v>
          </cell>
          <cell r="AJ2169" t="str">
            <v>GVTNT</v>
          </cell>
        </row>
        <row r="2170">
          <cell r="AH2170">
            <v>0</v>
          </cell>
          <cell r="AI2170" t="str">
            <v>Nusidėvėjęs</v>
          </cell>
          <cell r="AJ2170" t="str">
            <v>GVTNT</v>
          </cell>
        </row>
        <row r="2171">
          <cell r="AH2171">
            <v>0</v>
          </cell>
          <cell r="AI2171" t="str">
            <v>Nusidėvėjęs</v>
          </cell>
          <cell r="AJ2171" t="str">
            <v>GVTNT</v>
          </cell>
        </row>
        <row r="2172">
          <cell r="AH2172">
            <v>0</v>
          </cell>
          <cell r="AI2172" t="str">
            <v>Nusidėvėjęs</v>
          </cell>
          <cell r="AJ2172" t="str">
            <v>GVTNT</v>
          </cell>
        </row>
        <row r="2173">
          <cell r="AH2173">
            <v>0</v>
          </cell>
          <cell r="AI2173" t="str">
            <v>Nusidėvėjęs</v>
          </cell>
          <cell r="AJ2173" t="str">
            <v>GVTNT</v>
          </cell>
        </row>
        <row r="2174">
          <cell r="AH2174">
            <v>0</v>
          </cell>
          <cell r="AI2174" t="str">
            <v>Nusidėvėjęs</v>
          </cell>
          <cell r="AJ2174" t="str">
            <v>GVTNT</v>
          </cell>
        </row>
        <row r="2175">
          <cell r="AH2175">
            <v>0</v>
          </cell>
          <cell r="AI2175" t="str">
            <v>Nusidėvėjęs</v>
          </cell>
          <cell r="AJ2175" t="str">
            <v>GVTNT</v>
          </cell>
        </row>
        <row r="2176">
          <cell r="AH2176">
            <v>0</v>
          </cell>
          <cell r="AI2176" t="str">
            <v>Nusidėvėjęs</v>
          </cell>
          <cell r="AJ2176" t="str">
            <v>GVTNT</v>
          </cell>
        </row>
        <row r="2177">
          <cell r="AH2177">
            <v>0</v>
          </cell>
          <cell r="AI2177" t="str">
            <v>Nusidėvėjęs</v>
          </cell>
          <cell r="AJ2177" t="str">
            <v>GVTNT</v>
          </cell>
        </row>
        <row r="2178">
          <cell r="AH2178">
            <v>0</v>
          </cell>
          <cell r="AI2178" t="str">
            <v>Nusidėvėjęs</v>
          </cell>
          <cell r="AJ2178" t="str">
            <v>GVTNT</v>
          </cell>
        </row>
        <row r="2179">
          <cell r="AH2179">
            <v>0</v>
          </cell>
          <cell r="AI2179" t="str">
            <v>Nusidėvėjęs</v>
          </cell>
          <cell r="AJ2179" t="str">
            <v>GVTNT</v>
          </cell>
        </row>
        <row r="2180">
          <cell r="AH2180">
            <v>0</v>
          </cell>
          <cell r="AI2180" t="str">
            <v>Nusidėvėjęs</v>
          </cell>
          <cell r="AJ2180" t="str">
            <v>GVTNT</v>
          </cell>
        </row>
        <row r="2181">
          <cell r="AH2181">
            <v>0</v>
          </cell>
          <cell r="AI2181" t="str">
            <v>Nusidėvėjęs</v>
          </cell>
          <cell r="AJ2181" t="str">
            <v>GVTNT</v>
          </cell>
        </row>
        <row r="2182">
          <cell r="AH2182">
            <v>0</v>
          </cell>
          <cell r="AI2182" t="str">
            <v>Nusidėvėjęs</v>
          </cell>
          <cell r="AJ2182" t="str">
            <v>GVTNT</v>
          </cell>
        </row>
        <row r="2183">
          <cell r="AH2183">
            <v>0</v>
          </cell>
          <cell r="AI2183" t="str">
            <v>Nusidėvėjęs</v>
          </cell>
          <cell r="AJ2183" t="str">
            <v>GVTNT</v>
          </cell>
        </row>
        <row r="2184">
          <cell r="AH2184">
            <v>0</v>
          </cell>
          <cell r="AI2184" t="str">
            <v>Nusidėvėjęs</v>
          </cell>
          <cell r="AJ2184" t="str">
            <v>GVTNT</v>
          </cell>
        </row>
        <row r="2185">
          <cell r="AH2185">
            <v>0</v>
          </cell>
          <cell r="AI2185" t="str">
            <v>Nusidėvėjęs</v>
          </cell>
          <cell r="AJ2185" t="str">
            <v>GVTNT</v>
          </cell>
        </row>
        <row r="2186">
          <cell r="AH2186">
            <v>0</v>
          </cell>
          <cell r="AI2186" t="str">
            <v>Nusidėvėjęs</v>
          </cell>
          <cell r="AJ2186" t="str">
            <v>GVTNT</v>
          </cell>
        </row>
        <row r="2187">
          <cell r="AH2187">
            <v>0</v>
          </cell>
          <cell r="AI2187" t="str">
            <v>Nusidėvėjęs</v>
          </cell>
          <cell r="AJ2187" t="str">
            <v>GVTNT</v>
          </cell>
        </row>
        <row r="2188">
          <cell r="AH2188">
            <v>0</v>
          </cell>
          <cell r="AI2188" t="str">
            <v>Nusidėvėjęs</v>
          </cell>
          <cell r="AJ2188" t="str">
            <v>GVTNT</v>
          </cell>
        </row>
        <row r="2189">
          <cell r="AH2189">
            <v>0</v>
          </cell>
          <cell r="AI2189" t="str">
            <v>Nusidėvėjęs</v>
          </cell>
          <cell r="AJ2189" t="str">
            <v>GVTNT</v>
          </cell>
        </row>
        <row r="2190">
          <cell r="AH2190">
            <v>0</v>
          </cell>
          <cell r="AI2190" t="str">
            <v>Nusidėvėjęs</v>
          </cell>
          <cell r="AJ2190" t="str">
            <v>GVTNT</v>
          </cell>
        </row>
        <row r="2191">
          <cell r="AH2191">
            <v>0</v>
          </cell>
          <cell r="AI2191" t="str">
            <v>Nusidėvėjęs</v>
          </cell>
          <cell r="AJ2191" t="str">
            <v>GVTNT</v>
          </cell>
        </row>
        <row r="2192">
          <cell r="AH2192">
            <v>0</v>
          </cell>
          <cell r="AI2192" t="str">
            <v>Nusidėvėjęs</v>
          </cell>
          <cell r="AJ2192" t="str">
            <v>GVTNT</v>
          </cell>
        </row>
        <row r="2193">
          <cell r="AH2193">
            <v>0</v>
          </cell>
          <cell r="AI2193" t="str">
            <v>Nusidėvėjęs</v>
          </cell>
          <cell r="AJ2193" t="str">
            <v>GVTNT</v>
          </cell>
        </row>
        <row r="2194">
          <cell r="AH2194">
            <v>0</v>
          </cell>
          <cell r="AI2194" t="str">
            <v>Nusidėvėjęs</v>
          </cell>
          <cell r="AJ2194" t="str">
            <v>GVTNT</v>
          </cell>
        </row>
        <row r="2195">
          <cell r="AH2195">
            <v>0</v>
          </cell>
          <cell r="AI2195" t="str">
            <v>Nusidėvėjęs</v>
          </cell>
          <cell r="AJ2195" t="str">
            <v>GVTNT</v>
          </cell>
        </row>
        <row r="2196">
          <cell r="AH2196">
            <v>0</v>
          </cell>
          <cell r="AI2196" t="str">
            <v>Nusidėvėjęs</v>
          </cell>
          <cell r="AJ2196" t="str">
            <v>GVTNT</v>
          </cell>
        </row>
        <row r="2197">
          <cell r="AH2197">
            <v>0</v>
          </cell>
          <cell r="AI2197" t="str">
            <v>Nusidėvėjęs</v>
          </cell>
          <cell r="AJ2197" t="str">
            <v>GVTNT</v>
          </cell>
        </row>
        <row r="2198">
          <cell r="AH2198">
            <v>0</v>
          </cell>
          <cell r="AI2198" t="str">
            <v>Nusidėvėjęs</v>
          </cell>
          <cell r="AJ2198" t="str">
            <v>GVTNT</v>
          </cell>
        </row>
        <row r="2199">
          <cell r="AH2199">
            <v>0</v>
          </cell>
          <cell r="AI2199" t="str">
            <v>Nusidėvėjęs</v>
          </cell>
          <cell r="AJ2199" t="str">
            <v>GVTNT</v>
          </cell>
        </row>
        <row r="2200">
          <cell r="AH2200">
            <v>0</v>
          </cell>
          <cell r="AI2200" t="str">
            <v>Nusidėvėjęs</v>
          </cell>
          <cell r="AJ2200" t="str">
            <v>GVTNT</v>
          </cell>
        </row>
        <row r="2201">
          <cell r="AH2201">
            <v>0</v>
          </cell>
          <cell r="AI2201" t="str">
            <v>Nusidėvėjęs</v>
          </cell>
          <cell r="AJ2201" t="str">
            <v>GVTNT</v>
          </cell>
        </row>
        <row r="2202">
          <cell r="AH2202">
            <v>0</v>
          </cell>
          <cell r="AI2202" t="str">
            <v>Nusidėvėjęs</v>
          </cell>
          <cell r="AJ2202" t="str">
            <v>GVTNT</v>
          </cell>
        </row>
        <row r="2203">
          <cell r="AH2203">
            <v>0</v>
          </cell>
          <cell r="AI2203" t="str">
            <v>Nusidėvėjęs</v>
          </cell>
          <cell r="AJ2203" t="str">
            <v>GVTNT</v>
          </cell>
        </row>
        <row r="2204">
          <cell r="AH2204">
            <v>0</v>
          </cell>
          <cell r="AI2204" t="str">
            <v>Nusidėvėjęs</v>
          </cell>
          <cell r="AJ2204" t="str">
            <v>GVTNT</v>
          </cell>
        </row>
        <row r="2205">
          <cell r="AH2205">
            <v>0</v>
          </cell>
          <cell r="AI2205" t="str">
            <v>Nusidėvėjęs</v>
          </cell>
          <cell r="AJ2205" t="str">
            <v>GVTNT</v>
          </cell>
        </row>
        <row r="2206">
          <cell r="AH2206">
            <v>0</v>
          </cell>
          <cell r="AI2206" t="str">
            <v>Nusidėvėjęs</v>
          </cell>
          <cell r="AJ2206" t="str">
            <v>GVTNT</v>
          </cell>
        </row>
        <row r="2207">
          <cell r="AH2207">
            <v>0</v>
          </cell>
          <cell r="AI2207" t="str">
            <v>Nusidėvėjęs</v>
          </cell>
          <cell r="AJ2207" t="str">
            <v>GVTNT</v>
          </cell>
        </row>
        <row r="2208">
          <cell r="AH2208">
            <v>0</v>
          </cell>
          <cell r="AI2208" t="str">
            <v>Nusidėvėjęs</v>
          </cell>
          <cell r="AJ2208" t="str">
            <v>GVTNT</v>
          </cell>
        </row>
        <row r="2209">
          <cell r="AH2209">
            <v>0</v>
          </cell>
          <cell r="AI2209" t="str">
            <v>Nusidėvėjęs</v>
          </cell>
          <cell r="AJ2209" t="str">
            <v>GVTNT</v>
          </cell>
        </row>
        <row r="2210">
          <cell r="AH2210">
            <v>0</v>
          </cell>
          <cell r="AI2210" t="str">
            <v>Nusidėvėjęs</v>
          </cell>
          <cell r="AJ2210" t="str">
            <v>GVTNT</v>
          </cell>
        </row>
        <row r="2211">
          <cell r="AH2211">
            <v>0</v>
          </cell>
          <cell r="AI2211" t="str">
            <v>Nusidėvėjęs</v>
          </cell>
          <cell r="AJ2211" t="str">
            <v>GVTNT</v>
          </cell>
        </row>
        <row r="2212">
          <cell r="AH2212">
            <v>0</v>
          </cell>
          <cell r="AI2212" t="str">
            <v>Nusidėvėjęs</v>
          </cell>
          <cell r="AJ2212" t="str">
            <v>GVTNT</v>
          </cell>
        </row>
        <row r="2213">
          <cell r="AH2213">
            <v>0</v>
          </cell>
          <cell r="AI2213" t="str">
            <v>Nusidėvėjęs</v>
          </cell>
          <cell r="AJ2213" t="str">
            <v>GVTNT</v>
          </cell>
        </row>
        <row r="2214">
          <cell r="AH2214">
            <v>0</v>
          </cell>
          <cell r="AI2214" t="str">
            <v>Nusidėvėjęs</v>
          </cell>
          <cell r="AJ2214" t="str">
            <v>GVTNT</v>
          </cell>
        </row>
        <row r="2215">
          <cell r="AH2215">
            <v>0</v>
          </cell>
          <cell r="AI2215" t="str">
            <v>Nusidėvėjęs</v>
          </cell>
          <cell r="AJ2215" t="str">
            <v>GVTNT</v>
          </cell>
        </row>
        <row r="2216">
          <cell r="AH2216">
            <v>0</v>
          </cell>
          <cell r="AI2216" t="str">
            <v>Nusidėvėjęs</v>
          </cell>
          <cell r="AJ2216" t="str">
            <v>GVTNT</v>
          </cell>
        </row>
        <row r="2217">
          <cell r="AH2217">
            <v>0</v>
          </cell>
          <cell r="AI2217" t="str">
            <v>Nusidėvėjęs</v>
          </cell>
          <cell r="AJ2217" t="str">
            <v>GVTNT</v>
          </cell>
        </row>
        <row r="2218">
          <cell r="AH2218">
            <v>0</v>
          </cell>
          <cell r="AI2218" t="str">
            <v>Nusidėvėjęs</v>
          </cell>
          <cell r="AJ2218" t="str">
            <v>GVTNT</v>
          </cell>
        </row>
        <row r="2219">
          <cell r="AH2219">
            <v>0</v>
          </cell>
          <cell r="AI2219" t="str">
            <v>Nusidėvėjęs</v>
          </cell>
          <cell r="AJ2219" t="str">
            <v>GVTNT</v>
          </cell>
        </row>
        <row r="2220">
          <cell r="AH2220">
            <v>0</v>
          </cell>
          <cell r="AI2220" t="str">
            <v>Nusidėvėjęs</v>
          </cell>
          <cell r="AJ2220" t="str">
            <v>GVTNT</v>
          </cell>
        </row>
        <row r="2221">
          <cell r="AH2221">
            <v>0</v>
          </cell>
          <cell r="AI2221" t="str">
            <v>Nusidėvėjęs</v>
          </cell>
          <cell r="AJ2221" t="str">
            <v>GVTNT</v>
          </cell>
        </row>
        <row r="2222">
          <cell r="AH2222">
            <v>0</v>
          </cell>
          <cell r="AI2222" t="str">
            <v>Nusidėvėjęs</v>
          </cell>
          <cell r="AJ2222" t="str">
            <v>GVTNT</v>
          </cell>
        </row>
        <row r="2223">
          <cell r="AH2223">
            <v>0</v>
          </cell>
          <cell r="AI2223" t="str">
            <v>Nusidėvėjęs</v>
          </cell>
          <cell r="AJ2223" t="str">
            <v>GVTNT</v>
          </cell>
        </row>
        <row r="2224">
          <cell r="AH2224">
            <v>0</v>
          </cell>
          <cell r="AI2224" t="str">
            <v>Nusidėvėjęs</v>
          </cell>
          <cell r="AJ2224" t="str">
            <v>GVTNT</v>
          </cell>
        </row>
        <row r="2225">
          <cell r="AH2225">
            <v>0</v>
          </cell>
          <cell r="AI2225" t="str">
            <v>Nusidėvėjęs</v>
          </cell>
          <cell r="AJ2225" t="str">
            <v>GVTNT</v>
          </cell>
        </row>
        <row r="2226">
          <cell r="AH2226">
            <v>0</v>
          </cell>
          <cell r="AI2226" t="str">
            <v>Nusidėvėjęs</v>
          </cell>
          <cell r="AJ2226" t="str">
            <v>GVTNT</v>
          </cell>
        </row>
        <row r="2227">
          <cell r="AH2227">
            <v>0</v>
          </cell>
          <cell r="AI2227" t="str">
            <v>Nusidėvėjęs</v>
          </cell>
          <cell r="AJ2227" t="str">
            <v>GVTNT</v>
          </cell>
        </row>
        <row r="2228">
          <cell r="AH2228">
            <v>0</v>
          </cell>
          <cell r="AI2228" t="str">
            <v>Nusidėvėjęs</v>
          </cell>
          <cell r="AJ2228" t="str">
            <v>GVTNT</v>
          </cell>
        </row>
        <row r="2229">
          <cell r="AH2229">
            <v>0</v>
          </cell>
          <cell r="AI2229" t="str">
            <v>Nusidėvėjęs</v>
          </cell>
          <cell r="AJ2229" t="str">
            <v>GVTNT</v>
          </cell>
        </row>
        <row r="2230">
          <cell r="AH2230">
            <v>0</v>
          </cell>
          <cell r="AI2230" t="str">
            <v>Nusidėvėjęs</v>
          </cell>
          <cell r="AJ2230" t="str">
            <v>GVTNT</v>
          </cell>
        </row>
        <row r="2231">
          <cell r="AH2231">
            <v>0</v>
          </cell>
          <cell r="AI2231" t="str">
            <v>Nusidėvėjęs</v>
          </cell>
          <cell r="AJ2231" t="str">
            <v>GVTNT</v>
          </cell>
        </row>
        <row r="2232">
          <cell r="AH2232">
            <v>0</v>
          </cell>
          <cell r="AI2232" t="str">
            <v>Nusidėvėjęs</v>
          </cell>
          <cell r="AJ2232" t="str">
            <v>GVTNT</v>
          </cell>
        </row>
        <row r="2233">
          <cell r="AH2233">
            <v>0</v>
          </cell>
          <cell r="AI2233" t="str">
            <v>Nusidėvėjęs</v>
          </cell>
          <cell r="AJ2233" t="str">
            <v>GVTNT</v>
          </cell>
        </row>
        <row r="2234">
          <cell r="AH2234">
            <v>0</v>
          </cell>
          <cell r="AI2234" t="str">
            <v>Nusidėvėjęs</v>
          </cell>
          <cell r="AJ2234" t="str">
            <v>GVTNT</v>
          </cell>
        </row>
        <row r="2235">
          <cell r="AH2235">
            <v>0</v>
          </cell>
          <cell r="AI2235" t="str">
            <v>Nusidėvėjęs</v>
          </cell>
          <cell r="AJ2235" t="str">
            <v>GVTNT</v>
          </cell>
        </row>
        <row r="2236">
          <cell r="AH2236">
            <v>0</v>
          </cell>
          <cell r="AI2236" t="str">
            <v>Nusidėvėjęs</v>
          </cell>
          <cell r="AJ2236" t="str">
            <v>GVTNT</v>
          </cell>
        </row>
        <row r="2237">
          <cell r="AH2237">
            <v>0</v>
          </cell>
          <cell r="AI2237" t="str">
            <v>Nusidėvėjęs</v>
          </cell>
          <cell r="AJ2237" t="str">
            <v>GVTNT</v>
          </cell>
        </row>
        <row r="2238">
          <cell r="AH2238">
            <v>0</v>
          </cell>
          <cell r="AI2238" t="str">
            <v>Nusidėvėjęs</v>
          </cell>
          <cell r="AJ2238" t="str">
            <v>GVTNT</v>
          </cell>
        </row>
        <row r="2239">
          <cell r="AH2239">
            <v>0</v>
          </cell>
          <cell r="AI2239" t="str">
            <v>Nusidėvėjęs</v>
          </cell>
          <cell r="AJ2239" t="str">
            <v>GVTNT</v>
          </cell>
        </row>
        <row r="2240">
          <cell r="AH2240">
            <v>0</v>
          </cell>
          <cell r="AI2240" t="str">
            <v>Nusidėvėjęs</v>
          </cell>
          <cell r="AJ2240" t="str">
            <v>GVTNT</v>
          </cell>
        </row>
        <row r="2241">
          <cell r="AH2241">
            <v>0</v>
          </cell>
          <cell r="AI2241" t="str">
            <v>Nusidėvėjęs</v>
          </cell>
          <cell r="AJ2241" t="str">
            <v>GVTNT</v>
          </cell>
        </row>
        <row r="2242">
          <cell r="AH2242">
            <v>0</v>
          </cell>
          <cell r="AI2242" t="str">
            <v>Nusidėvėjęs</v>
          </cell>
          <cell r="AJ2242" t="str">
            <v>GVTNT</v>
          </cell>
        </row>
        <row r="2243">
          <cell r="AH2243">
            <v>0</v>
          </cell>
          <cell r="AI2243" t="str">
            <v>Nusidėvėjęs</v>
          </cell>
          <cell r="AJ2243" t="str">
            <v>GVTNT</v>
          </cell>
        </row>
        <row r="2244">
          <cell r="AH2244">
            <v>0</v>
          </cell>
          <cell r="AI2244" t="str">
            <v>Nusidėvėjęs</v>
          </cell>
          <cell r="AJ2244" t="str">
            <v>GVTNT</v>
          </cell>
        </row>
        <row r="2245">
          <cell r="AH2245">
            <v>0</v>
          </cell>
          <cell r="AI2245" t="str">
            <v>Nusidėvėjęs</v>
          </cell>
          <cell r="AJ2245" t="str">
            <v>GVTNT</v>
          </cell>
        </row>
        <row r="2246">
          <cell r="AH2246">
            <v>0</v>
          </cell>
          <cell r="AI2246" t="str">
            <v>Nusidėvėjęs</v>
          </cell>
          <cell r="AJ2246" t="str">
            <v>GVTNT</v>
          </cell>
        </row>
        <row r="2247">
          <cell r="AH2247">
            <v>0</v>
          </cell>
          <cell r="AI2247" t="str">
            <v>Nusidėvėjęs</v>
          </cell>
          <cell r="AJ2247" t="str">
            <v>GVTNT</v>
          </cell>
        </row>
        <row r="2248">
          <cell r="AH2248">
            <v>0</v>
          </cell>
          <cell r="AI2248" t="str">
            <v>Nusidėvėjęs</v>
          </cell>
          <cell r="AJ2248" t="str">
            <v>GVTNT</v>
          </cell>
        </row>
        <row r="2249">
          <cell r="AH2249">
            <v>0</v>
          </cell>
          <cell r="AI2249" t="str">
            <v>Nusidėvėjęs</v>
          </cell>
          <cell r="AJ2249" t="str">
            <v>GVTNT</v>
          </cell>
        </row>
        <row r="2250">
          <cell r="AH2250">
            <v>0</v>
          </cell>
          <cell r="AI2250" t="str">
            <v>Nusidėvėjęs</v>
          </cell>
          <cell r="AJ2250" t="str">
            <v>GVTNT</v>
          </cell>
        </row>
        <row r="2251">
          <cell r="AH2251">
            <v>0</v>
          </cell>
          <cell r="AI2251" t="str">
            <v>Nusidėvėjęs</v>
          </cell>
          <cell r="AJ2251" t="str">
            <v>GVTNT</v>
          </cell>
        </row>
        <row r="2252">
          <cell r="AH2252">
            <v>0</v>
          </cell>
          <cell r="AI2252" t="str">
            <v>Nusidėvėjęs</v>
          </cell>
          <cell r="AJ2252" t="str">
            <v>GVTNT</v>
          </cell>
        </row>
        <row r="2253">
          <cell r="AH2253">
            <v>0</v>
          </cell>
          <cell r="AI2253" t="str">
            <v>Nusidėvėjęs</v>
          </cell>
          <cell r="AJ2253" t="str">
            <v>GVTNT</v>
          </cell>
        </row>
        <row r="2254">
          <cell r="AH2254">
            <v>0</v>
          </cell>
          <cell r="AI2254" t="str">
            <v>Nusidėvėjęs</v>
          </cell>
          <cell r="AJ2254" t="str">
            <v>GVTNT</v>
          </cell>
        </row>
        <row r="2255">
          <cell r="AH2255">
            <v>0</v>
          </cell>
          <cell r="AI2255" t="str">
            <v>Nusidėvėjęs</v>
          </cell>
          <cell r="AJ2255" t="str">
            <v>GVTNT</v>
          </cell>
        </row>
        <row r="2256">
          <cell r="AH2256">
            <v>0</v>
          </cell>
          <cell r="AI2256" t="str">
            <v>Nusidėvėjęs</v>
          </cell>
          <cell r="AJ2256" t="str">
            <v>GVTNT</v>
          </cell>
        </row>
        <row r="2257">
          <cell r="AH2257">
            <v>0</v>
          </cell>
          <cell r="AI2257" t="str">
            <v>Nusidėvėjęs</v>
          </cell>
          <cell r="AJ2257" t="str">
            <v>GVTNT</v>
          </cell>
        </row>
        <row r="2258">
          <cell r="AH2258">
            <v>0</v>
          </cell>
          <cell r="AI2258" t="str">
            <v>Nusidėvėjęs</v>
          </cell>
          <cell r="AJ2258" t="str">
            <v>GVTNT</v>
          </cell>
        </row>
        <row r="2259">
          <cell r="AH2259">
            <v>0</v>
          </cell>
          <cell r="AI2259" t="str">
            <v>Nusidėvėjęs</v>
          </cell>
          <cell r="AJ2259" t="str">
            <v>GVTNT</v>
          </cell>
        </row>
        <row r="2260">
          <cell r="AH2260">
            <v>0</v>
          </cell>
          <cell r="AI2260" t="str">
            <v>Nusidėvėjęs</v>
          </cell>
          <cell r="AJ2260" t="str">
            <v>GVTNT</v>
          </cell>
        </row>
        <row r="2261">
          <cell r="AH2261">
            <v>0</v>
          </cell>
          <cell r="AI2261" t="str">
            <v>Nusidėvėjęs</v>
          </cell>
          <cell r="AJ2261" t="str">
            <v>GVTNT</v>
          </cell>
        </row>
        <row r="2262">
          <cell r="AH2262">
            <v>0</v>
          </cell>
          <cell r="AI2262" t="str">
            <v>Nusidėvėjęs</v>
          </cell>
          <cell r="AJ2262" t="str">
            <v>GVTNT</v>
          </cell>
        </row>
        <row r="2263">
          <cell r="AH2263">
            <v>0</v>
          </cell>
          <cell r="AI2263" t="str">
            <v>Nusidėvėjęs</v>
          </cell>
          <cell r="AJ2263" t="str">
            <v>GVTNT</v>
          </cell>
        </row>
        <row r="2264">
          <cell r="AH2264">
            <v>0</v>
          </cell>
          <cell r="AI2264" t="str">
            <v>Nusidėvėjęs</v>
          </cell>
          <cell r="AJ2264" t="str">
            <v>GVTNT</v>
          </cell>
        </row>
        <row r="2265">
          <cell r="AH2265">
            <v>0</v>
          </cell>
          <cell r="AI2265" t="str">
            <v>Nusidėvėjęs</v>
          </cell>
          <cell r="AJ2265" t="str">
            <v>GVTNT</v>
          </cell>
        </row>
        <row r="2266">
          <cell r="AH2266">
            <v>0</v>
          </cell>
          <cell r="AI2266" t="str">
            <v>Nusidėvėjęs</v>
          </cell>
          <cell r="AJ2266" t="str">
            <v>GVTNT</v>
          </cell>
        </row>
        <row r="2267">
          <cell r="AH2267">
            <v>0</v>
          </cell>
          <cell r="AI2267" t="str">
            <v>Nusidėvėjęs</v>
          </cell>
          <cell r="AJ2267" t="str">
            <v>GVTNT</v>
          </cell>
        </row>
        <row r="2268">
          <cell r="AH2268">
            <v>0</v>
          </cell>
          <cell r="AI2268" t="str">
            <v>Nusidėvėjęs</v>
          </cell>
          <cell r="AJ2268" t="str">
            <v>GVTNT</v>
          </cell>
        </row>
        <row r="2269">
          <cell r="AH2269">
            <v>0</v>
          </cell>
          <cell r="AI2269" t="str">
            <v>Nusidėvėjęs</v>
          </cell>
          <cell r="AJ2269" t="str">
            <v>GVTNT</v>
          </cell>
        </row>
        <row r="2270">
          <cell r="AH2270">
            <v>0</v>
          </cell>
          <cell r="AI2270" t="str">
            <v>Nusidėvėjęs</v>
          </cell>
          <cell r="AJ2270" t="str">
            <v>GVTNT</v>
          </cell>
        </row>
        <row r="2271">
          <cell r="AH2271">
            <v>0</v>
          </cell>
          <cell r="AI2271" t="str">
            <v>Nusidėvėjęs</v>
          </cell>
          <cell r="AJ2271" t="str">
            <v>GVTNT</v>
          </cell>
        </row>
        <row r="2272">
          <cell r="AH2272">
            <v>0</v>
          </cell>
          <cell r="AI2272" t="str">
            <v>Nusidėvėjęs</v>
          </cell>
          <cell r="AJ2272" t="str">
            <v>GVTNT</v>
          </cell>
        </row>
        <row r="2273">
          <cell r="AH2273">
            <v>0</v>
          </cell>
          <cell r="AI2273" t="str">
            <v>Nusidėvėjęs</v>
          </cell>
          <cell r="AJ2273" t="str">
            <v>GVTNT</v>
          </cell>
        </row>
        <row r="2274">
          <cell r="AH2274">
            <v>0</v>
          </cell>
          <cell r="AI2274" t="str">
            <v>Nusidėvėjęs</v>
          </cell>
          <cell r="AJ2274" t="str">
            <v>GVTNT</v>
          </cell>
        </row>
        <row r="2275">
          <cell r="AH2275">
            <v>0</v>
          </cell>
          <cell r="AI2275" t="str">
            <v>Nusidėvėjęs</v>
          </cell>
          <cell r="AJ2275" t="str">
            <v>GVTNT</v>
          </cell>
        </row>
        <row r="2276">
          <cell r="AH2276">
            <v>0</v>
          </cell>
          <cell r="AI2276" t="str">
            <v>Nusidėvėjęs</v>
          </cell>
          <cell r="AJ2276" t="str">
            <v>GVTNT</v>
          </cell>
        </row>
        <row r="2277">
          <cell r="AH2277">
            <v>0</v>
          </cell>
          <cell r="AI2277" t="str">
            <v>Nusidėvėjęs</v>
          </cell>
          <cell r="AJ2277" t="str">
            <v>GVTNT</v>
          </cell>
        </row>
        <row r="2278">
          <cell r="AH2278">
            <v>0</v>
          </cell>
          <cell r="AI2278" t="str">
            <v>Nusidėvėjęs</v>
          </cell>
          <cell r="AJ2278" t="str">
            <v>GVTNT</v>
          </cell>
        </row>
        <row r="2279">
          <cell r="AH2279">
            <v>0</v>
          </cell>
          <cell r="AI2279" t="str">
            <v>Nusidėvėjęs</v>
          </cell>
          <cell r="AJ2279" t="str">
            <v>GVTNT</v>
          </cell>
        </row>
        <row r="2280">
          <cell r="AH2280">
            <v>0</v>
          </cell>
          <cell r="AI2280" t="str">
            <v>Nusidėvėjęs</v>
          </cell>
          <cell r="AJ2280" t="str">
            <v>GVTNT</v>
          </cell>
        </row>
        <row r="2281">
          <cell r="AH2281">
            <v>0</v>
          </cell>
          <cell r="AI2281" t="str">
            <v>Nusidėvėjęs</v>
          </cell>
          <cell r="AJ2281" t="str">
            <v>GVTNT</v>
          </cell>
        </row>
        <row r="2282">
          <cell r="AH2282">
            <v>0</v>
          </cell>
          <cell r="AI2282" t="str">
            <v>Nusidėvėjęs</v>
          </cell>
          <cell r="AJ2282" t="str">
            <v>GVTNT</v>
          </cell>
        </row>
        <row r="2283">
          <cell r="AH2283">
            <v>0</v>
          </cell>
          <cell r="AI2283" t="str">
            <v>Nusidėvėjęs</v>
          </cell>
          <cell r="AJ2283" t="str">
            <v>GVTNT</v>
          </cell>
        </row>
        <row r="2284">
          <cell r="AH2284">
            <v>0</v>
          </cell>
          <cell r="AI2284" t="str">
            <v>Nusidėvėjęs</v>
          </cell>
          <cell r="AJ2284" t="str">
            <v>GVTNT</v>
          </cell>
        </row>
        <row r="2285">
          <cell r="AH2285">
            <v>0</v>
          </cell>
          <cell r="AI2285" t="str">
            <v>Nusidėvėjęs</v>
          </cell>
          <cell r="AJ2285" t="str">
            <v>GVTNT</v>
          </cell>
        </row>
        <row r="2286">
          <cell r="AH2286">
            <v>0</v>
          </cell>
          <cell r="AI2286" t="str">
            <v>Nusidėvėjęs</v>
          </cell>
          <cell r="AJ2286" t="str">
            <v>GVTNT</v>
          </cell>
        </row>
        <row r="2287">
          <cell r="AH2287">
            <v>0</v>
          </cell>
          <cell r="AI2287" t="str">
            <v>Nusidėvėjęs</v>
          </cell>
          <cell r="AJ2287" t="str">
            <v>GVTNT</v>
          </cell>
        </row>
        <row r="2288">
          <cell r="AH2288">
            <v>0</v>
          </cell>
          <cell r="AI2288" t="str">
            <v>Nusidėvėjęs</v>
          </cell>
          <cell r="AJ2288" t="str">
            <v>GVTNT</v>
          </cell>
        </row>
        <row r="2289">
          <cell r="AH2289">
            <v>0</v>
          </cell>
          <cell r="AI2289" t="str">
            <v>Nusidėvėjęs</v>
          </cell>
          <cell r="AJ2289" t="str">
            <v>GVTNT</v>
          </cell>
        </row>
        <row r="2290">
          <cell r="AH2290">
            <v>0</v>
          </cell>
          <cell r="AI2290" t="str">
            <v>Nusidėvėjęs</v>
          </cell>
          <cell r="AJ2290" t="str">
            <v>GVTNT</v>
          </cell>
        </row>
        <row r="2291">
          <cell r="AH2291">
            <v>0</v>
          </cell>
          <cell r="AI2291" t="str">
            <v>Nusidėvėjęs</v>
          </cell>
          <cell r="AJ2291" t="str">
            <v>GVTNT</v>
          </cell>
        </row>
        <row r="2292">
          <cell r="AH2292">
            <v>0</v>
          </cell>
          <cell r="AI2292" t="str">
            <v>Nusidėvėjęs</v>
          </cell>
          <cell r="AJ2292" t="str">
            <v>GVTNT</v>
          </cell>
        </row>
        <row r="2293">
          <cell r="AH2293">
            <v>0</v>
          </cell>
          <cell r="AI2293" t="str">
            <v>Nusidėvėjęs</v>
          </cell>
          <cell r="AJ2293" t="str">
            <v>GVTNT</v>
          </cell>
        </row>
        <row r="2294">
          <cell r="AH2294">
            <v>0</v>
          </cell>
          <cell r="AI2294" t="str">
            <v>Nusidėvėjęs</v>
          </cell>
          <cell r="AJ2294" t="str">
            <v>GVTNT</v>
          </cell>
        </row>
        <row r="2295">
          <cell r="AH2295">
            <v>0</v>
          </cell>
          <cell r="AI2295" t="str">
            <v>Nusidėvėjęs</v>
          </cell>
          <cell r="AJ2295" t="str">
            <v>GVTNT</v>
          </cell>
        </row>
        <row r="2296">
          <cell r="AH2296">
            <v>0</v>
          </cell>
          <cell r="AI2296" t="str">
            <v>Nusidėvėjęs</v>
          </cell>
          <cell r="AJ2296" t="str">
            <v>GVTNT</v>
          </cell>
        </row>
        <row r="2297">
          <cell r="AH2297">
            <v>0</v>
          </cell>
          <cell r="AI2297" t="str">
            <v>Nusidėvėjęs</v>
          </cell>
          <cell r="AJ2297" t="str">
            <v>GVTNT</v>
          </cell>
        </row>
        <row r="2298">
          <cell r="AH2298">
            <v>0</v>
          </cell>
          <cell r="AI2298" t="str">
            <v>Nusidėvėjęs</v>
          </cell>
          <cell r="AJ2298" t="str">
            <v>GVTNT</v>
          </cell>
        </row>
        <row r="2299">
          <cell r="AH2299">
            <v>0</v>
          </cell>
          <cell r="AI2299" t="str">
            <v>Nusidėvėjęs</v>
          </cell>
          <cell r="AJ2299" t="str">
            <v>GVTNT</v>
          </cell>
        </row>
        <row r="2300">
          <cell r="AH2300">
            <v>0</v>
          </cell>
          <cell r="AI2300" t="str">
            <v>Nusidėvėjęs</v>
          </cell>
          <cell r="AJ2300" t="str">
            <v>GVTNT</v>
          </cell>
        </row>
        <row r="2301">
          <cell r="AH2301">
            <v>0</v>
          </cell>
          <cell r="AI2301" t="str">
            <v>Nusidėvėjęs</v>
          </cell>
          <cell r="AJ2301" t="str">
            <v>GVTNT</v>
          </cell>
        </row>
        <row r="2302">
          <cell r="AH2302">
            <v>0</v>
          </cell>
          <cell r="AI2302" t="str">
            <v>Nusidėvėjęs</v>
          </cell>
          <cell r="AJ2302" t="str">
            <v>GVTNT</v>
          </cell>
        </row>
        <row r="2303">
          <cell r="AH2303">
            <v>0</v>
          </cell>
          <cell r="AI2303" t="str">
            <v>Nusidėvėjęs</v>
          </cell>
          <cell r="AJ2303" t="str">
            <v>GVTNT</v>
          </cell>
        </row>
        <row r="2304">
          <cell r="AH2304">
            <v>0</v>
          </cell>
          <cell r="AI2304" t="str">
            <v>Nusidėvėjęs</v>
          </cell>
          <cell r="AJ2304" t="str">
            <v>GVTNT</v>
          </cell>
        </row>
        <row r="2305">
          <cell r="AH2305">
            <v>0</v>
          </cell>
          <cell r="AI2305" t="str">
            <v>Nusidėvėjęs</v>
          </cell>
          <cell r="AJ2305" t="str">
            <v>GVTNT</v>
          </cell>
        </row>
        <row r="2306">
          <cell r="AH2306">
            <v>0</v>
          </cell>
          <cell r="AI2306" t="str">
            <v>Nusidėvėjęs</v>
          </cell>
          <cell r="AJ2306" t="str">
            <v>GVTNT</v>
          </cell>
        </row>
        <row r="2307">
          <cell r="AH2307">
            <v>0</v>
          </cell>
          <cell r="AI2307" t="str">
            <v>Nusidėvėjęs</v>
          </cell>
          <cell r="AJ2307" t="str">
            <v>GVTNT</v>
          </cell>
        </row>
        <row r="2308">
          <cell r="AH2308">
            <v>0</v>
          </cell>
          <cell r="AI2308" t="str">
            <v>Nusidėvėjęs</v>
          </cell>
          <cell r="AJ2308" t="str">
            <v>GVTNT</v>
          </cell>
        </row>
        <row r="2309">
          <cell r="AH2309">
            <v>0</v>
          </cell>
          <cell r="AI2309" t="str">
            <v>Nusidėvėjęs</v>
          </cell>
          <cell r="AJ2309" t="str">
            <v>GVTNT</v>
          </cell>
        </row>
        <row r="2310">
          <cell r="AH2310">
            <v>0</v>
          </cell>
          <cell r="AI2310" t="str">
            <v>Nusidėvėjęs</v>
          </cell>
          <cell r="AJ2310" t="str">
            <v>GVTNT</v>
          </cell>
        </row>
        <row r="2311">
          <cell r="AH2311">
            <v>0</v>
          </cell>
          <cell r="AI2311" t="str">
            <v>Nusidėvėjęs</v>
          </cell>
          <cell r="AJ2311" t="str">
            <v>GVTNT</v>
          </cell>
        </row>
        <row r="2312">
          <cell r="AH2312">
            <v>0</v>
          </cell>
          <cell r="AI2312" t="str">
            <v>Nusidėvėjęs</v>
          </cell>
          <cell r="AJ2312" t="str">
            <v>GVTNT</v>
          </cell>
        </row>
        <row r="2313">
          <cell r="AH2313">
            <v>0</v>
          </cell>
          <cell r="AI2313" t="str">
            <v>Nusidėvėjęs</v>
          </cell>
          <cell r="AJ2313" t="str">
            <v>GVTNT</v>
          </cell>
        </row>
        <row r="2314">
          <cell r="AH2314">
            <v>0</v>
          </cell>
          <cell r="AI2314" t="str">
            <v>Nusidėvėjęs</v>
          </cell>
          <cell r="AJ2314" t="str">
            <v>GVTNT</v>
          </cell>
        </row>
        <row r="2315">
          <cell r="AH2315">
            <v>0</v>
          </cell>
          <cell r="AI2315" t="str">
            <v>Nusidėvėjęs</v>
          </cell>
          <cell r="AJ2315" t="str">
            <v>GVTNT</v>
          </cell>
        </row>
        <row r="2316">
          <cell r="AH2316">
            <v>0</v>
          </cell>
          <cell r="AI2316" t="str">
            <v>Nusidėvėjęs</v>
          </cell>
          <cell r="AJ2316" t="str">
            <v>GVTNT</v>
          </cell>
        </row>
        <row r="2317">
          <cell r="AH2317">
            <v>0</v>
          </cell>
          <cell r="AI2317" t="str">
            <v>Nusidėvėjęs</v>
          </cell>
          <cell r="AJ2317" t="str">
            <v>GVTNT</v>
          </cell>
        </row>
        <row r="2318">
          <cell r="AH2318">
            <v>0</v>
          </cell>
          <cell r="AI2318" t="str">
            <v>Nusidėvėjęs</v>
          </cell>
          <cell r="AJ2318" t="str">
            <v>GVTNT</v>
          </cell>
        </row>
        <row r="2319">
          <cell r="AH2319">
            <v>0</v>
          </cell>
          <cell r="AI2319" t="str">
            <v>Nusidėvėjęs</v>
          </cell>
          <cell r="AJ2319" t="str">
            <v>GVTNT</v>
          </cell>
        </row>
        <row r="2320">
          <cell r="AH2320">
            <v>0</v>
          </cell>
          <cell r="AI2320" t="str">
            <v>Nusidėvėjęs</v>
          </cell>
          <cell r="AJ2320" t="str">
            <v>GVTNT</v>
          </cell>
        </row>
        <row r="2321">
          <cell r="AH2321">
            <v>0</v>
          </cell>
          <cell r="AI2321" t="str">
            <v>Nusidėvėjęs</v>
          </cell>
          <cell r="AJ2321" t="str">
            <v>GVTNT</v>
          </cell>
        </row>
        <row r="2322">
          <cell r="AH2322">
            <v>0</v>
          </cell>
          <cell r="AI2322" t="str">
            <v>Nusidėvėjęs</v>
          </cell>
          <cell r="AJ2322" t="str">
            <v>GVTNT</v>
          </cell>
        </row>
        <row r="2323">
          <cell r="AH2323">
            <v>0</v>
          </cell>
          <cell r="AI2323" t="str">
            <v>Nusidėvėjęs</v>
          </cell>
          <cell r="AJ2323" t="str">
            <v>GVTNT</v>
          </cell>
        </row>
        <row r="2324">
          <cell r="AH2324">
            <v>0</v>
          </cell>
          <cell r="AI2324" t="str">
            <v>Nusidėvėjęs</v>
          </cell>
          <cell r="AJ2324" t="str">
            <v>GVTNT</v>
          </cell>
        </row>
        <row r="2325">
          <cell r="AH2325">
            <v>0</v>
          </cell>
          <cell r="AI2325" t="str">
            <v>Nusidėvėjęs</v>
          </cell>
          <cell r="AJ2325" t="str">
            <v>GVTNT</v>
          </cell>
        </row>
        <row r="2326">
          <cell r="AH2326">
            <v>0</v>
          </cell>
          <cell r="AI2326" t="str">
            <v>Nusidėvėjęs</v>
          </cell>
          <cell r="AJ2326" t="str">
            <v>GVTNT</v>
          </cell>
        </row>
        <row r="2327">
          <cell r="AH2327">
            <v>0</v>
          </cell>
          <cell r="AI2327" t="str">
            <v>Nusidėvėjęs</v>
          </cell>
          <cell r="AJ2327" t="str">
            <v>GVTNT</v>
          </cell>
        </row>
        <row r="2328">
          <cell r="AH2328">
            <v>0</v>
          </cell>
          <cell r="AI2328" t="str">
            <v>Nusidėvėjęs</v>
          </cell>
          <cell r="AJ2328" t="str">
            <v>GVTNT</v>
          </cell>
        </row>
        <row r="2329">
          <cell r="AH2329">
            <v>0</v>
          </cell>
          <cell r="AI2329" t="str">
            <v>Nusidėvėjęs</v>
          </cell>
          <cell r="AJ2329" t="str">
            <v>GVTNT</v>
          </cell>
        </row>
        <row r="2330">
          <cell r="AH2330">
            <v>0</v>
          </cell>
          <cell r="AI2330" t="str">
            <v>Nusidėvėjęs</v>
          </cell>
          <cell r="AJ2330" t="str">
            <v>GVTNT</v>
          </cell>
        </row>
        <row r="2331">
          <cell r="AH2331">
            <v>0</v>
          </cell>
          <cell r="AI2331" t="str">
            <v>Nusidėvėjęs</v>
          </cell>
          <cell r="AJ2331" t="str">
            <v>GVTNT</v>
          </cell>
        </row>
        <row r="2332">
          <cell r="AH2332">
            <v>0</v>
          </cell>
          <cell r="AI2332" t="str">
            <v>Nusidėvėjęs</v>
          </cell>
          <cell r="AJ2332" t="str">
            <v>GVTNT</v>
          </cell>
        </row>
        <row r="2333">
          <cell r="AH2333">
            <v>0</v>
          </cell>
          <cell r="AI2333" t="str">
            <v>Nusidėvėjęs</v>
          </cell>
          <cell r="AJ2333" t="str">
            <v>GVTNT</v>
          </cell>
        </row>
        <row r="2334">
          <cell r="AH2334">
            <v>0</v>
          </cell>
          <cell r="AI2334" t="str">
            <v>Nusidėvėjęs</v>
          </cell>
          <cell r="AJ2334" t="str">
            <v>GVTNT</v>
          </cell>
        </row>
        <row r="2335">
          <cell r="AH2335">
            <v>0</v>
          </cell>
          <cell r="AI2335" t="str">
            <v>Nusidėvėjęs</v>
          </cell>
          <cell r="AJ2335" t="str">
            <v>GVTNT</v>
          </cell>
        </row>
        <row r="2336">
          <cell r="AH2336">
            <v>0</v>
          </cell>
          <cell r="AI2336" t="str">
            <v>Nusidėvėjęs</v>
          </cell>
          <cell r="AJ2336" t="str">
            <v>GVTNT</v>
          </cell>
        </row>
        <row r="2337">
          <cell r="AH2337">
            <v>0</v>
          </cell>
          <cell r="AI2337" t="str">
            <v>Nusidėvėjęs</v>
          </cell>
          <cell r="AJ2337" t="str">
            <v>GVTNT</v>
          </cell>
        </row>
        <row r="2338">
          <cell r="AH2338">
            <v>0</v>
          </cell>
          <cell r="AI2338" t="str">
            <v>Nusidėvėjęs</v>
          </cell>
          <cell r="AJ2338" t="str">
            <v>GVTNT</v>
          </cell>
        </row>
        <row r="2339">
          <cell r="AH2339">
            <v>0</v>
          </cell>
          <cell r="AI2339" t="str">
            <v>Nusidėvėjęs</v>
          </cell>
          <cell r="AJ2339" t="str">
            <v>GVTNT</v>
          </cell>
        </row>
        <row r="2340">
          <cell r="AH2340">
            <v>0</v>
          </cell>
          <cell r="AI2340" t="str">
            <v>Nusidėvėjęs</v>
          </cell>
          <cell r="AJ2340" t="str">
            <v>GVTNT</v>
          </cell>
        </row>
        <row r="2341">
          <cell r="AH2341">
            <v>0</v>
          </cell>
          <cell r="AI2341" t="str">
            <v>Nusidėvėjęs</v>
          </cell>
          <cell r="AJ2341" t="str">
            <v>GVTNT</v>
          </cell>
        </row>
        <row r="2342">
          <cell r="AH2342">
            <v>0</v>
          </cell>
          <cell r="AI2342" t="str">
            <v>Nusidėvėjęs</v>
          </cell>
          <cell r="AJ2342" t="str">
            <v>GVTNT</v>
          </cell>
        </row>
        <row r="2343">
          <cell r="AH2343">
            <v>0</v>
          </cell>
          <cell r="AI2343" t="str">
            <v>Nusidėvėjęs</v>
          </cell>
          <cell r="AJ2343" t="str">
            <v>GVTNT</v>
          </cell>
        </row>
        <row r="2344">
          <cell r="AH2344">
            <v>0</v>
          </cell>
          <cell r="AI2344" t="str">
            <v>Nusidėvėjęs</v>
          </cell>
          <cell r="AJ2344" t="str">
            <v>GVTNT</v>
          </cell>
        </row>
        <row r="2345">
          <cell r="AH2345">
            <v>0</v>
          </cell>
          <cell r="AI2345" t="str">
            <v>Nusidėvėjęs</v>
          </cell>
          <cell r="AJ2345" t="str">
            <v>GVTNT</v>
          </cell>
        </row>
        <row r="2346">
          <cell r="AH2346">
            <v>0</v>
          </cell>
          <cell r="AI2346" t="str">
            <v>Nusidėvėjęs</v>
          </cell>
          <cell r="AJ2346" t="str">
            <v>GVTNT</v>
          </cell>
        </row>
        <row r="2347">
          <cell r="AH2347">
            <v>0</v>
          </cell>
          <cell r="AI2347" t="str">
            <v>Nusidėvėjęs</v>
          </cell>
          <cell r="AJ2347" t="str">
            <v>GVTNT</v>
          </cell>
        </row>
        <row r="2348">
          <cell r="AH2348">
            <v>0</v>
          </cell>
          <cell r="AI2348" t="str">
            <v>Nusidėvėjęs</v>
          </cell>
          <cell r="AJ2348" t="str">
            <v>GVTNT</v>
          </cell>
        </row>
        <row r="2349">
          <cell r="AH2349">
            <v>0</v>
          </cell>
          <cell r="AI2349" t="str">
            <v>Nusidėvėjęs</v>
          </cell>
          <cell r="AJ2349" t="str">
            <v>GVTNT</v>
          </cell>
        </row>
        <row r="2350">
          <cell r="AH2350">
            <v>0</v>
          </cell>
          <cell r="AI2350" t="str">
            <v>Nusidėvėjęs</v>
          </cell>
          <cell r="AJ2350" t="str">
            <v>GVTNT</v>
          </cell>
        </row>
        <row r="2351">
          <cell r="AH2351">
            <v>0</v>
          </cell>
          <cell r="AI2351" t="str">
            <v>Nusidėvėjęs</v>
          </cell>
          <cell r="AJ2351" t="str">
            <v>GVTNT</v>
          </cell>
        </row>
        <row r="2352">
          <cell r="AH2352">
            <v>0</v>
          </cell>
          <cell r="AI2352" t="str">
            <v>Nusidėvėjęs</v>
          </cell>
          <cell r="AJ2352" t="str">
            <v>GVTNT</v>
          </cell>
        </row>
        <row r="2353">
          <cell r="AH2353">
            <v>0</v>
          </cell>
          <cell r="AI2353" t="str">
            <v>Nusidėvėjęs</v>
          </cell>
          <cell r="AJ2353" t="str">
            <v>GVTNT</v>
          </cell>
        </row>
        <row r="2354">
          <cell r="AH2354">
            <v>0</v>
          </cell>
          <cell r="AI2354" t="str">
            <v>Nusidėvėjęs</v>
          </cell>
          <cell r="AJ2354" t="str">
            <v>GVTNT</v>
          </cell>
        </row>
        <row r="2355">
          <cell r="AH2355">
            <v>0</v>
          </cell>
          <cell r="AI2355" t="str">
            <v>Nusidėvėjęs</v>
          </cell>
          <cell r="AJ2355" t="str">
            <v>GVTNT</v>
          </cell>
        </row>
        <row r="2356">
          <cell r="AH2356">
            <v>0</v>
          </cell>
          <cell r="AI2356" t="str">
            <v>Nusidėvėjęs</v>
          </cell>
          <cell r="AJ2356" t="str">
            <v>GVTNT</v>
          </cell>
        </row>
        <row r="2357">
          <cell r="AH2357">
            <v>0</v>
          </cell>
          <cell r="AI2357" t="str">
            <v>Nusidėvėjęs</v>
          </cell>
          <cell r="AJ2357" t="str">
            <v>GVTNT</v>
          </cell>
        </row>
        <row r="2358">
          <cell r="AH2358">
            <v>0</v>
          </cell>
          <cell r="AI2358" t="str">
            <v>Nusidėvėjęs</v>
          </cell>
          <cell r="AJ2358" t="str">
            <v>GVTNT</v>
          </cell>
        </row>
        <row r="2359">
          <cell r="AH2359">
            <v>0</v>
          </cell>
          <cell r="AI2359" t="str">
            <v>Nusidėvėjęs</v>
          </cell>
          <cell r="AJ2359" t="str">
            <v>GVTNT</v>
          </cell>
        </row>
        <row r="2360">
          <cell r="AH2360">
            <v>0</v>
          </cell>
          <cell r="AI2360" t="str">
            <v>Nusidėvėjęs</v>
          </cell>
          <cell r="AJ2360" t="str">
            <v>GVTNT</v>
          </cell>
        </row>
        <row r="2361">
          <cell r="AH2361">
            <v>0</v>
          </cell>
          <cell r="AI2361" t="str">
            <v>Nusidėvėjęs</v>
          </cell>
          <cell r="AJ2361" t="str">
            <v>GVTNT</v>
          </cell>
        </row>
        <row r="2362">
          <cell r="AH2362">
            <v>0</v>
          </cell>
          <cell r="AI2362" t="str">
            <v>Nusidėvėjęs</v>
          </cell>
          <cell r="AJ2362" t="str">
            <v>GVTNT</v>
          </cell>
        </row>
        <row r="2363">
          <cell r="AH2363">
            <v>0</v>
          </cell>
          <cell r="AI2363" t="str">
            <v>Nusidėvėjęs</v>
          </cell>
          <cell r="AJ2363" t="str">
            <v>GVTNT</v>
          </cell>
        </row>
        <row r="2364">
          <cell r="AH2364">
            <v>0</v>
          </cell>
          <cell r="AI2364" t="str">
            <v>Nusidėvėjęs</v>
          </cell>
          <cell r="AJ2364" t="str">
            <v>GVTNT</v>
          </cell>
        </row>
        <row r="2365">
          <cell r="AH2365">
            <v>0</v>
          </cell>
          <cell r="AI2365" t="str">
            <v>Nusidėvėjęs</v>
          </cell>
          <cell r="AJ2365" t="str">
            <v>GVTNT</v>
          </cell>
        </row>
        <row r="2366">
          <cell r="AH2366">
            <v>0</v>
          </cell>
          <cell r="AI2366" t="str">
            <v>Nusidėvėjęs</v>
          </cell>
          <cell r="AJ2366" t="str">
            <v>GVTNT</v>
          </cell>
        </row>
        <row r="2367">
          <cell r="AH2367">
            <v>0</v>
          </cell>
          <cell r="AI2367" t="str">
            <v>Nusidėvėjęs</v>
          </cell>
          <cell r="AJ2367" t="str">
            <v>GVTNT</v>
          </cell>
        </row>
        <row r="2368">
          <cell r="AH2368">
            <v>0</v>
          </cell>
          <cell r="AI2368" t="str">
            <v>Nusidėvėjęs</v>
          </cell>
          <cell r="AJ2368" t="str">
            <v>GVTNT</v>
          </cell>
        </row>
        <row r="2369">
          <cell r="AH2369">
            <v>0</v>
          </cell>
          <cell r="AI2369" t="str">
            <v>Nusidėvėjęs</v>
          </cell>
          <cell r="AJ2369" t="str">
            <v>GVTNT</v>
          </cell>
        </row>
        <row r="2370">
          <cell r="AH2370">
            <v>0</v>
          </cell>
          <cell r="AI2370" t="str">
            <v>Nusidėvėjęs</v>
          </cell>
          <cell r="AJ2370" t="str">
            <v>GVTNT</v>
          </cell>
        </row>
        <row r="2371">
          <cell r="AH2371">
            <v>0</v>
          </cell>
          <cell r="AI2371" t="str">
            <v>Nusidėvėjęs</v>
          </cell>
          <cell r="AJ2371" t="str">
            <v>GVTNT</v>
          </cell>
        </row>
        <row r="2372">
          <cell r="AH2372">
            <v>0</v>
          </cell>
          <cell r="AI2372" t="str">
            <v>Nusidėvėjęs</v>
          </cell>
          <cell r="AJ2372" t="str">
            <v>GVTNT</v>
          </cell>
        </row>
        <row r="2373">
          <cell r="AH2373">
            <v>0</v>
          </cell>
          <cell r="AI2373" t="str">
            <v>Nusidėvėjęs</v>
          </cell>
          <cell r="AJ2373" t="str">
            <v>GVTNT</v>
          </cell>
        </row>
        <row r="2374">
          <cell r="AH2374">
            <v>0</v>
          </cell>
          <cell r="AI2374" t="str">
            <v>Nusidėvėjęs</v>
          </cell>
          <cell r="AJ2374" t="str">
            <v>GVTNT</v>
          </cell>
        </row>
        <row r="2375">
          <cell r="AH2375">
            <v>0</v>
          </cell>
          <cell r="AI2375" t="str">
            <v>Nusidėvėjęs</v>
          </cell>
          <cell r="AJ2375" t="str">
            <v>GVTNT</v>
          </cell>
        </row>
        <row r="2376">
          <cell r="AH2376">
            <v>0</v>
          </cell>
          <cell r="AI2376" t="str">
            <v>Nusidėvėjęs</v>
          </cell>
          <cell r="AJ2376" t="str">
            <v>GVTNT</v>
          </cell>
        </row>
        <row r="2377">
          <cell r="AH2377">
            <v>0</v>
          </cell>
          <cell r="AI2377" t="str">
            <v>Nusidėvėjęs</v>
          </cell>
          <cell r="AJ2377" t="str">
            <v>GVTNT</v>
          </cell>
        </row>
        <row r="2378">
          <cell r="AH2378">
            <v>0</v>
          </cell>
          <cell r="AI2378" t="str">
            <v>Nusidėvėjęs</v>
          </cell>
          <cell r="AJ2378" t="str">
            <v>GVTNT</v>
          </cell>
        </row>
        <row r="2379">
          <cell r="AH2379">
            <v>0</v>
          </cell>
          <cell r="AI2379" t="str">
            <v>Nusidėvėjęs</v>
          </cell>
          <cell r="AJ2379" t="str">
            <v>GVTNT</v>
          </cell>
        </row>
        <row r="2380">
          <cell r="AH2380">
            <v>0</v>
          </cell>
          <cell r="AI2380" t="str">
            <v>Nusidėvėjęs</v>
          </cell>
          <cell r="AJ2380" t="str">
            <v>GVTNT</v>
          </cell>
        </row>
        <row r="2381">
          <cell r="AH2381">
            <v>0</v>
          </cell>
          <cell r="AI2381" t="str">
            <v>Nusidėvėjęs</v>
          </cell>
          <cell r="AJ2381" t="str">
            <v>GVTNT</v>
          </cell>
        </row>
        <row r="2382">
          <cell r="AH2382">
            <v>0</v>
          </cell>
          <cell r="AI2382" t="str">
            <v>Nusidėvėjęs</v>
          </cell>
          <cell r="AJ2382" t="str">
            <v>GVTNT</v>
          </cell>
        </row>
        <row r="2383">
          <cell r="AH2383">
            <v>0</v>
          </cell>
          <cell r="AI2383" t="str">
            <v>Nusidėvėjęs</v>
          </cell>
          <cell r="AJ2383" t="str">
            <v>GVTNT</v>
          </cell>
        </row>
        <row r="2384">
          <cell r="AH2384">
            <v>0</v>
          </cell>
          <cell r="AI2384" t="str">
            <v>Nusidėvėjęs</v>
          </cell>
          <cell r="AJ2384" t="str">
            <v>GVTNT</v>
          </cell>
        </row>
        <row r="2385">
          <cell r="AH2385">
            <v>0</v>
          </cell>
          <cell r="AI2385" t="str">
            <v>Nusidėvėjęs</v>
          </cell>
          <cell r="AJ2385" t="str">
            <v>GVTNT</v>
          </cell>
        </row>
        <row r="2386">
          <cell r="AH2386">
            <v>0</v>
          </cell>
          <cell r="AI2386" t="str">
            <v>Nusidėvėjęs</v>
          </cell>
          <cell r="AJ2386" t="str">
            <v>GVTNT</v>
          </cell>
        </row>
        <row r="2387">
          <cell r="AH2387">
            <v>0</v>
          </cell>
          <cell r="AI2387" t="str">
            <v>Nusidėvėjęs</v>
          </cell>
          <cell r="AJ2387" t="str">
            <v>GVTNT</v>
          </cell>
        </row>
        <row r="2388">
          <cell r="AH2388">
            <v>0</v>
          </cell>
          <cell r="AI2388" t="str">
            <v>Nusidėvėjęs</v>
          </cell>
          <cell r="AJ2388" t="str">
            <v>GVTNT</v>
          </cell>
        </row>
        <row r="2389">
          <cell r="AH2389">
            <v>0</v>
          </cell>
          <cell r="AI2389" t="str">
            <v>Nusidėvėjęs</v>
          </cell>
          <cell r="AJ2389" t="str">
            <v>GVTNT</v>
          </cell>
        </row>
        <row r="2390">
          <cell r="AH2390">
            <v>0</v>
          </cell>
          <cell r="AI2390" t="str">
            <v>Nusidėvėjęs</v>
          </cell>
          <cell r="AJ2390" t="str">
            <v>GVTNT</v>
          </cell>
        </row>
        <row r="2391">
          <cell r="AH2391">
            <v>0</v>
          </cell>
          <cell r="AI2391" t="str">
            <v>Nusidėvėjęs</v>
          </cell>
          <cell r="AJ2391" t="str">
            <v>GVTNT</v>
          </cell>
        </row>
        <row r="2392">
          <cell r="AH2392">
            <v>0</v>
          </cell>
          <cell r="AI2392" t="str">
            <v>Nusidėvėjęs</v>
          </cell>
          <cell r="AJ2392" t="str">
            <v>GVTNT</v>
          </cell>
        </row>
        <row r="2393">
          <cell r="AH2393">
            <v>0</v>
          </cell>
          <cell r="AI2393" t="str">
            <v>Nusidėvėjęs</v>
          </cell>
          <cell r="AJ2393" t="str">
            <v>GVTNT</v>
          </cell>
        </row>
        <row r="2394">
          <cell r="AH2394">
            <v>0</v>
          </cell>
          <cell r="AI2394" t="str">
            <v>Nusidėvėjęs</v>
          </cell>
          <cell r="AJ2394" t="str">
            <v>GVTNT</v>
          </cell>
        </row>
        <row r="2395">
          <cell r="AH2395">
            <v>0</v>
          </cell>
          <cell r="AI2395" t="str">
            <v>Nusidėvėjęs</v>
          </cell>
          <cell r="AJ2395" t="str">
            <v>GVTNT</v>
          </cell>
        </row>
        <row r="2396">
          <cell r="AH2396">
            <v>0</v>
          </cell>
          <cell r="AI2396" t="str">
            <v>Nusidėvėjęs</v>
          </cell>
          <cell r="AJ2396" t="str">
            <v>GVTNT</v>
          </cell>
        </row>
        <row r="2397">
          <cell r="AH2397">
            <v>0</v>
          </cell>
          <cell r="AI2397" t="str">
            <v>Nusidėvėjęs</v>
          </cell>
          <cell r="AJ2397" t="str">
            <v>GVTNT</v>
          </cell>
        </row>
        <row r="2398">
          <cell r="AH2398">
            <v>0</v>
          </cell>
          <cell r="AI2398" t="str">
            <v>Nusidėvėjęs</v>
          </cell>
          <cell r="AJ2398" t="str">
            <v>GVTNT</v>
          </cell>
        </row>
        <row r="2399">
          <cell r="AH2399">
            <v>0</v>
          </cell>
          <cell r="AI2399" t="str">
            <v>Nusidėvėjęs</v>
          </cell>
          <cell r="AJ2399" t="str">
            <v>GVTNT</v>
          </cell>
        </row>
        <row r="2400">
          <cell r="AH2400">
            <v>0</v>
          </cell>
          <cell r="AI2400" t="str">
            <v>Nusidėvėjęs</v>
          </cell>
          <cell r="AJ2400" t="str">
            <v>GVTNT</v>
          </cell>
        </row>
        <row r="2401">
          <cell r="AH2401">
            <v>0</v>
          </cell>
          <cell r="AI2401" t="str">
            <v>Nusidėvėjęs</v>
          </cell>
          <cell r="AJ2401" t="str">
            <v>GVTNT</v>
          </cell>
        </row>
        <row r="2402">
          <cell r="AH2402">
            <v>0</v>
          </cell>
          <cell r="AI2402" t="str">
            <v>Nusidėvėjęs</v>
          </cell>
          <cell r="AJ2402" t="str">
            <v>GVTNT</v>
          </cell>
        </row>
        <row r="2403">
          <cell r="AH2403">
            <v>0</v>
          </cell>
          <cell r="AI2403" t="str">
            <v>Nusidėvėjęs</v>
          </cell>
          <cell r="AJ2403" t="str">
            <v>GVTNT</v>
          </cell>
        </row>
        <row r="2404">
          <cell r="AH2404">
            <v>0</v>
          </cell>
          <cell r="AI2404" t="str">
            <v>Nusidėvėjęs</v>
          </cell>
          <cell r="AJ2404" t="str">
            <v>GVTNT</v>
          </cell>
        </row>
        <row r="2405">
          <cell r="AH2405">
            <v>0</v>
          </cell>
          <cell r="AI2405" t="str">
            <v>Nusidėvėjęs</v>
          </cell>
          <cell r="AJ2405" t="str">
            <v>GVTNT</v>
          </cell>
        </row>
        <row r="2406">
          <cell r="AH2406">
            <v>0</v>
          </cell>
          <cell r="AI2406" t="str">
            <v>Nusidėvėjęs</v>
          </cell>
          <cell r="AJ2406" t="str">
            <v>GVTNT</v>
          </cell>
        </row>
        <row r="2407">
          <cell r="AH2407">
            <v>0</v>
          </cell>
          <cell r="AI2407" t="str">
            <v>Nusidėvėjęs</v>
          </cell>
          <cell r="AJ2407" t="str">
            <v>GVTNT</v>
          </cell>
        </row>
        <row r="2408">
          <cell r="AH2408">
            <v>0</v>
          </cell>
          <cell r="AI2408" t="str">
            <v>Nusidėvėjęs</v>
          </cell>
          <cell r="AJ2408" t="str">
            <v>GVTNT</v>
          </cell>
        </row>
        <row r="2409">
          <cell r="AH2409">
            <v>0</v>
          </cell>
          <cell r="AI2409" t="str">
            <v>Nusidėvėjęs</v>
          </cell>
          <cell r="AJ2409" t="str">
            <v>GVTNT</v>
          </cell>
        </row>
        <row r="2410">
          <cell r="AH2410">
            <v>0</v>
          </cell>
          <cell r="AI2410" t="str">
            <v>Nusidėvėjęs</v>
          </cell>
          <cell r="AJ2410" t="str">
            <v>GVTNT</v>
          </cell>
        </row>
        <row r="2411">
          <cell r="AH2411">
            <v>0</v>
          </cell>
          <cell r="AI2411" t="str">
            <v>Nusidėvėjęs</v>
          </cell>
          <cell r="AJ2411" t="str">
            <v>GVTNT</v>
          </cell>
        </row>
        <row r="2412">
          <cell r="AH2412">
            <v>0</v>
          </cell>
          <cell r="AI2412" t="str">
            <v>Nusidėvėjęs</v>
          </cell>
          <cell r="AJ2412" t="str">
            <v>GVTNT</v>
          </cell>
        </row>
        <row r="2413">
          <cell r="AH2413">
            <v>0</v>
          </cell>
          <cell r="AI2413" t="str">
            <v>Nusidėvėjęs</v>
          </cell>
          <cell r="AJ2413" t="str">
            <v>GVTNT</v>
          </cell>
        </row>
        <row r="2414">
          <cell r="AH2414">
            <v>0</v>
          </cell>
          <cell r="AI2414" t="str">
            <v>Nusidėvėjęs</v>
          </cell>
          <cell r="AJ2414" t="str">
            <v>GVTNT</v>
          </cell>
        </row>
        <row r="2415">
          <cell r="AH2415">
            <v>0</v>
          </cell>
          <cell r="AI2415" t="str">
            <v>Nusidėvėjęs</v>
          </cell>
          <cell r="AJ2415" t="str">
            <v>GVTNT</v>
          </cell>
        </row>
        <row r="2416">
          <cell r="AH2416">
            <v>0</v>
          </cell>
          <cell r="AI2416" t="str">
            <v>Nusidėvėjęs</v>
          </cell>
          <cell r="AJ2416" t="str">
            <v>GVTNT</v>
          </cell>
        </row>
        <row r="2417">
          <cell r="AH2417">
            <v>0</v>
          </cell>
          <cell r="AI2417" t="str">
            <v>Nusidėvėjęs</v>
          </cell>
          <cell r="AJ2417" t="str">
            <v>GVTNT</v>
          </cell>
        </row>
        <row r="2418">
          <cell r="AH2418">
            <v>0</v>
          </cell>
          <cell r="AI2418" t="str">
            <v>Nusidėvėjęs</v>
          </cell>
          <cell r="AJ2418" t="str">
            <v>GVTNT</v>
          </cell>
        </row>
        <row r="2419">
          <cell r="AH2419">
            <v>0</v>
          </cell>
          <cell r="AI2419" t="str">
            <v>Nusidėvėjęs</v>
          </cell>
          <cell r="AJ2419" t="str">
            <v>GVTNT</v>
          </cell>
        </row>
        <row r="2420">
          <cell r="AH2420">
            <v>0</v>
          </cell>
          <cell r="AI2420" t="str">
            <v>Nusidėvėjęs</v>
          </cell>
          <cell r="AJ2420" t="str">
            <v>GVTNT</v>
          </cell>
        </row>
        <row r="2421">
          <cell r="AH2421">
            <v>0</v>
          </cell>
          <cell r="AI2421" t="str">
            <v>Nusidėvėjęs</v>
          </cell>
          <cell r="AJ2421" t="str">
            <v>GVTNT</v>
          </cell>
        </row>
        <row r="2422">
          <cell r="AH2422">
            <v>0</v>
          </cell>
          <cell r="AI2422" t="str">
            <v>Nusidėvėjęs</v>
          </cell>
          <cell r="AJ2422" t="str">
            <v>GVTNT</v>
          </cell>
        </row>
        <row r="2423">
          <cell r="AH2423">
            <v>0</v>
          </cell>
          <cell r="AI2423" t="str">
            <v>Nusidėvėjęs</v>
          </cell>
          <cell r="AJ2423" t="str">
            <v>GVTNT</v>
          </cell>
        </row>
        <row r="2424">
          <cell r="AH2424">
            <v>0</v>
          </cell>
          <cell r="AI2424" t="str">
            <v>Nusidėvėjęs</v>
          </cell>
          <cell r="AJ2424" t="str">
            <v>GVTNT</v>
          </cell>
        </row>
        <row r="2425">
          <cell r="AH2425">
            <v>0</v>
          </cell>
          <cell r="AI2425" t="str">
            <v>Nusidėvėjęs</v>
          </cell>
          <cell r="AJ2425" t="str">
            <v>GVTNT</v>
          </cell>
        </row>
        <row r="2426">
          <cell r="AH2426">
            <v>0</v>
          </cell>
          <cell r="AI2426" t="str">
            <v>Nusidėvėjęs</v>
          </cell>
          <cell r="AJ2426" t="str">
            <v>GVTNT</v>
          </cell>
        </row>
        <row r="2427">
          <cell r="AH2427">
            <v>0</v>
          </cell>
          <cell r="AI2427" t="str">
            <v>Nusidėvėjęs</v>
          </cell>
          <cell r="AJ2427" t="str">
            <v>GVTNT</v>
          </cell>
        </row>
        <row r="2428">
          <cell r="AH2428">
            <v>0</v>
          </cell>
          <cell r="AI2428" t="str">
            <v>Nusidėvėjęs</v>
          </cell>
          <cell r="AJ2428" t="str">
            <v>GVTNT</v>
          </cell>
        </row>
        <row r="2429">
          <cell r="AH2429">
            <v>0</v>
          </cell>
          <cell r="AI2429" t="str">
            <v>Nusidėvėjęs</v>
          </cell>
          <cell r="AJ2429" t="str">
            <v>GVTNT</v>
          </cell>
        </row>
        <row r="2430">
          <cell r="AH2430">
            <v>0</v>
          </cell>
          <cell r="AI2430" t="str">
            <v>Nusidėvėjęs</v>
          </cell>
          <cell r="AJ2430" t="str">
            <v>GVTNT</v>
          </cell>
        </row>
        <row r="2431">
          <cell r="AH2431">
            <v>0</v>
          </cell>
          <cell r="AI2431" t="str">
            <v>Nusidėvėjęs</v>
          </cell>
          <cell r="AJ2431" t="str">
            <v>GVTNT</v>
          </cell>
        </row>
        <row r="2432">
          <cell r="AH2432">
            <v>0</v>
          </cell>
          <cell r="AI2432" t="str">
            <v>Nusidėvėjęs</v>
          </cell>
          <cell r="AJ2432" t="str">
            <v>GVTNT</v>
          </cell>
        </row>
        <row r="2433">
          <cell r="AH2433">
            <v>0</v>
          </cell>
          <cell r="AI2433" t="str">
            <v>Nusidėvėjęs</v>
          </cell>
          <cell r="AJ2433" t="str">
            <v>GVTNT</v>
          </cell>
        </row>
        <row r="2434">
          <cell r="AH2434">
            <v>0</v>
          </cell>
          <cell r="AI2434" t="str">
            <v>Nusidėvėjęs</v>
          </cell>
          <cell r="AJ2434" t="str">
            <v>GVTNT</v>
          </cell>
        </row>
        <row r="2435">
          <cell r="AH2435">
            <v>0</v>
          </cell>
          <cell r="AI2435" t="str">
            <v>Nusidėvėjęs</v>
          </cell>
          <cell r="AJ2435" t="str">
            <v>GVTNT</v>
          </cell>
        </row>
        <row r="2436">
          <cell r="AH2436">
            <v>0</v>
          </cell>
          <cell r="AI2436" t="str">
            <v>Nusidėvėjęs</v>
          </cell>
          <cell r="AJ2436" t="str">
            <v>GVTNT</v>
          </cell>
        </row>
        <row r="2437">
          <cell r="AH2437">
            <v>0</v>
          </cell>
          <cell r="AI2437" t="str">
            <v>Nusidėvėjęs</v>
          </cell>
          <cell r="AJ2437" t="str">
            <v>GVTNT</v>
          </cell>
        </row>
        <row r="2438">
          <cell r="AH2438">
            <v>0</v>
          </cell>
          <cell r="AI2438" t="str">
            <v>Nusidėvėjęs</v>
          </cell>
          <cell r="AJ2438" t="str">
            <v>GVTNT</v>
          </cell>
        </row>
        <row r="2439">
          <cell r="AH2439">
            <v>0</v>
          </cell>
          <cell r="AI2439" t="str">
            <v>Nusidėvėjęs</v>
          </cell>
          <cell r="AJ2439" t="str">
            <v>GVTNT</v>
          </cell>
        </row>
        <row r="2440">
          <cell r="AH2440">
            <v>0</v>
          </cell>
          <cell r="AI2440" t="str">
            <v>Nusidėvėjęs</v>
          </cell>
          <cell r="AJ2440" t="str">
            <v>GVTNT</v>
          </cell>
        </row>
        <row r="2441">
          <cell r="AH2441">
            <v>0</v>
          </cell>
          <cell r="AI2441" t="str">
            <v>Nusidėvėjęs</v>
          </cell>
          <cell r="AJ2441" t="str">
            <v>GVTNT</v>
          </cell>
        </row>
        <row r="2442">
          <cell r="AH2442">
            <v>0</v>
          </cell>
          <cell r="AI2442" t="str">
            <v>Nusidėvėjęs</v>
          </cell>
          <cell r="AJ2442" t="str">
            <v>GVTNT</v>
          </cell>
        </row>
        <row r="2443">
          <cell r="AH2443">
            <v>0</v>
          </cell>
          <cell r="AI2443" t="str">
            <v>Nusidėvėjęs</v>
          </cell>
          <cell r="AJ2443" t="str">
            <v>GVTNT</v>
          </cell>
        </row>
        <row r="2444">
          <cell r="AH2444">
            <v>0</v>
          </cell>
          <cell r="AI2444" t="str">
            <v>Nusidėvėjęs</v>
          </cell>
          <cell r="AJ2444" t="str">
            <v>GVTNT</v>
          </cell>
        </row>
        <row r="2445">
          <cell r="AH2445">
            <v>0</v>
          </cell>
          <cell r="AI2445" t="str">
            <v>Nusidėvėjęs</v>
          </cell>
          <cell r="AJ2445" t="str">
            <v>GVTNT</v>
          </cell>
        </row>
        <row r="2446">
          <cell r="AH2446">
            <v>0</v>
          </cell>
          <cell r="AI2446" t="str">
            <v>Nusidėvėjęs</v>
          </cell>
          <cell r="AJ2446" t="str">
            <v>GVTNT</v>
          </cell>
        </row>
        <row r="2447">
          <cell r="AH2447">
            <v>0</v>
          </cell>
          <cell r="AI2447" t="str">
            <v>Nusidėvėjęs</v>
          </cell>
          <cell r="AJ2447" t="str">
            <v>GVTNT</v>
          </cell>
        </row>
        <row r="2448">
          <cell r="AH2448">
            <v>0</v>
          </cell>
          <cell r="AI2448" t="str">
            <v>Nusidėvėjęs</v>
          </cell>
          <cell r="AJ2448" t="str">
            <v>GVTNT</v>
          </cell>
        </row>
        <row r="2449">
          <cell r="AH2449">
            <v>0</v>
          </cell>
          <cell r="AI2449" t="str">
            <v>Nusidėvėjęs</v>
          </cell>
          <cell r="AJ2449" t="str">
            <v>GVTNT</v>
          </cell>
        </row>
        <row r="2450">
          <cell r="AH2450">
            <v>0</v>
          </cell>
          <cell r="AI2450" t="str">
            <v>Nusidėvėjęs</v>
          </cell>
          <cell r="AJ2450" t="str">
            <v>GVTNT</v>
          </cell>
        </row>
        <row r="2451">
          <cell r="AH2451">
            <v>0</v>
          </cell>
          <cell r="AI2451" t="str">
            <v>Nusidėvėjęs</v>
          </cell>
          <cell r="AJ2451" t="str">
            <v>GVTNT</v>
          </cell>
        </row>
        <row r="2452">
          <cell r="AH2452">
            <v>0</v>
          </cell>
          <cell r="AI2452" t="str">
            <v>Nusidėvėjęs</v>
          </cell>
          <cell r="AJ2452" t="str">
            <v>GVTNT</v>
          </cell>
        </row>
        <row r="2453">
          <cell r="AH2453">
            <v>0</v>
          </cell>
          <cell r="AI2453" t="str">
            <v>Nusidėvėjęs</v>
          </cell>
          <cell r="AJ2453" t="str">
            <v>GVTNT</v>
          </cell>
        </row>
        <row r="2454">
          <cell r="AH2454">
            <v>0</v>
          </cell>
          <cell r="AI2454" t="str">
            <v>Nusidėvėjęs</v>
          </cell>
          <cell r="AJ2454" t="str">
            <v>GVTNT</v>
          </cell>
        </row>
        <row r="2455">
          <cell r="AH2455">
            <v>0</v>
          </cell>
          <cell r="AI2455" t="str">
            <v>Nusidėvėjęs</v>
          </cell>
          <cell r="AJ2455" t="str">
            <v>GVTNT</v>
          </cell>
        </row>
        <row r="2456">
          <cell r="AH2456">
            <v>0</v>
          </cell>
          <cell r="AI2456" t="str">
            <v>Nusidėvėjęs</v>
          </cell>
          <cell r="AJ2456" t="str">
            <v>GVTNT</v>
          </cell>
        </row>
        <row r="2457">
          <cell r="AH2457">
            <v>0</v>
          </cell>
          <cell r="AI2457" t="str">
            <v>Nusidėvėjęs</v>
          </cell>
          <cell r="AJ2457" t="str">
            <v>GVTNT</v>
          </cell>
        </row>
        <row r="2458">
          <cell r="AH2458">
            <v>0</v>
          </cell>
          <cell r="AI2458" t="str">
            <v>Nusidėvėjęs</v>
          </cell>
          <cell r="AJ2458" t="str">
            <v>GVTNT</v>
          </cell>
        </row>
        <row r="2459">
          <cell r="AH2459">
            <v>0</v>
          </cell>
          <cell r="AI2459" t="str">
            <v>Nusidėvėjęs</v>
          </cell>
          <cell r="AJ2459" t="str">
            <v>GVTNT</v>
          </cell>
        </row>
        <row r="2460">
          <cell r="AH2460">
            <v>0</v>
          </cell>
          <cell r="AI2460" t="str">
            <v>Nusidėvėjęs</v>
          </cell>
          <cell r="AJ2460" t="str">
            <v>GVTNT</v>
          </cell>
        </row>
        <row r="2461">
          <cell r="AH2461">
            <v>0</v>
          </cell>
          <cell r="AI2461" t="str">
            <v>Nusidėvėjęs</v>
          </cell>
          <cell r="AJ2461" t="str">
            <v>GVTNT</v>
          </cell>
        </row>
        <row r="2462">
          <cell r="AH2462">
            <v>0</v>
          </cell>
          <cell r="AI2462" t="str">
            <v>Nusidėvėjęs</v>
          </cell>
          <cell r="AJ2462" t="str">
            <v>GVTNT</v>
          </cell>
        </row>
        <row r="2463">
          <cell r="AH2463">
            <v>0</v>
          </cell>
          <cell r="AI2463" t="str">
            <v>Nusidėvėjęs</v>
          </cell>
          <cell r="AJ2463" t="str">
            <v>GVTNT</v>
          </cell>
        </row>
        <row r="2464">
          <cell r="AH2464">
            <v>0</v>
          </cell>
          <cell r="AI2464" t="str">
            <v>Nusidėvėjęs</v>
          </cell>
          <cell r="AJ2464" t="str">
            <v>GVTNT</v>
          </cell>
        </row>
        <row r="2465">
          <cell r="AH2465">
            <v>0</v>
          </cell>
          <cell r="AI2465" t="str">
            <v>Nusidėvėjęs</v>
          </cell>
          <cell r="AJ2465" t="str">
            <v>GVTNT</v>
          </cell>
        </row>
        <row r="2466">
          <cell r="AH2466">
            <v>0</v>
          </cell>
          <cell r="AI2466" t="str">
            <v>Nusidėvėjęs</v>
          </cell>
          <cell r="AJ2466" t="str">
            <v>GVTNT</v>
          </cell>
        </row>
        <row r="2467">
          <cell r="AH2467">
            <v>0</v>
          </cell>
          <cell r="AI2467" t="str">
            <v>Nusidėvėjęs</v>
          </cell>
          <cell r="AJ2467" t="str">
            <v>GVTNT</v>
          </cell>
        </row>
        <row r="2468">
          <cell r="AH2468">
            <v>0</v>
          </cell>
          <cell r="AI2468" t="str">
            <v>Nusidėvėjęs</v>
          </cell>
          <cell r="AJ2468" t="str">
            <v>GVTNT</v>
          </cell>
        </row>
        <row r="2469">
          <cell r="AH2469">
            <v>0</v>
          </cell>
          <cell r="AI2469" t="str">
            <v>Nusidėvėjęs</v>
          </cell>
          <cell r="AJ2469" t="str">
            <v>GVTNT</v>
          </cell>
        </row>
        <row r="2470">
          <cell r="AH2470">
            <v>0</v>
          </cell>
          <cell r="AI2470" t="str">
            <v>Nusidėvėjęs</v>
          </cell>
          <cell r="AJ2470" t="str">
            <v>GVTNT</v>
          </cell>
        </row>
        <row r="2471">
          <cell r="AH2471">
            <v>0</v>
          </cell>
          <cell r="AI2471" t="str">
            <v>Nusidėvėjęs</v>
          </cell>
          <cell r="AJ2471" t="str">
            <v>GVTNT</v>
          </cell>
        </row>
        <row r="2472">
          <cell r="AH2472">
            <v>0</v>
          </cell>
          <cell r="AI2472" t="str">
            <v>Nusidėvėjęs</v>
          </cell>
          <cell r="AJ2472" t="str">
            <v>GVTNT</v>
          </cell>
        </row>
        <row r="2473">
          <cell r="AH2473">
            <v>0</v>
          </cell>
          <cell r="AI2473" t="str">
            <v>Nusidėvėjęs</v>
          </cell>
          <cell r="AJ2473" t="str">
            <v>GVTNT</v>
          </cell>
        </row>
        <row r="2474">
          <cell r="AH2474">
            <v>0</v>
          </cell>
          <cell r="AI2474" t="str">
            <v>Nusidėvėjęs</v>
          </cell>
          <cell r="AJ2474" t="str">
            <v>GVTNT</v>
          </cell>
        </row>
        <row r="2475">
          <cell r="AH2475">
            <v>0</v>
          </cell>
          <cell r="AI2475" t="str">
            <v>Nusidėvėjęs</v>
          </cell>
          <cell r="AJ2475" t="str">
            <v>GVTNT</v>
          </cell>
        </row>
        <row r="2476">
          <cell r="AH2476">
            <v>0</v>
          </cell>
          <cell r="AI2476" t="str">
            <v>Nusidėvėjęs</v>
          </cell>
          <cell r="AJ2476" t="str">
            <v>GVTNT</v>
          </cell>
        </row>
        <row r="2477">
          <cell r="AH2477">
            <v>0</v>
          </cell>
          <cell r="AI2477" t="str">
            <v>Nusidėvėjęs</v>
          </cell>
          <cell r="AJ2477" t="str">
            <v>GVTNT</v>
          </cell>
        </row>
        <row r="2478">
          <cell r="AH2478">
            <v>0</v>
          </cell>
          <cell r="AI2478" t="str">
            <v>Nusidėvėjęs</v>
          </cell>
          <cell r="AJ2478" t="str">
            <v>GVTNT</v>
          </cell>
        </row>
        <row r="2479">
          <cell r="AH2479">
            <v>0</v>
          </cell>
          <cell r="AI2479" t="str">
            <v>Nusidėvėjęs</v>
          </cell>
          <cell r="AJ2479" t="str">
            <v>GVTNT</v>
          </cell>
        </row>
        <row r="2480">
          <cell r="AH2480">
            <v>0</v>
          </cell>
          <cell r="AI2480" t="str">
            <v>Nusidėvėjęs</v>
          </cell>
          <cell r="AJ2480" t="str">
            <v>GVTNT</v>
          </cell>
        </row>
        <row r="2481">
          <cell r="AH2481">
            <v>0</v>
          </cell>
          <cell r="AI2481" t="str">
            <v>Nusidėvėjęs</v>
          </cell>
          <cell r="AJ2481" t="str">
            <v>GVTNT</v>
          </cell>
        </row>
        <row r="2482">
          <cell r="AH2482">
            <v>0</v>
          </cell>
          <cell r="AI2482" t="str">
            <v>Nusidėvėjęs</v>
          </cell>
          <cell r="AJ2482" t="str">
            <v>GVTNT</v>
          </cell>
        </row>
        <row r="2483">
          <cell r="AH2483">
            <v>0</v>
          </cell>
          <cell r="AI2483" t="str">
            <v>Nusidėvėjęs</v>
          </cell>
          <cell r="AJ2483" t="str">
            <v>GVTNT</v>
          </cell>
        </row>
        <row r="2484">
          <cell r="AH2484">
            <v>0</v>
          </cell>
          <cell r="AI2484" t="str">
            <v>Nusidėvėjęs</v>
          </cell>
          <cell r="AJ2484" t="str">
            <v>GVTNT</v>
          </cell>
        </row>
        <row r="2485">
          <cell r="AH2485">
            <v>0</v>
          </cell>
          <cell r="AI2485" t="str">
            <v>Nusidėvėjęs</v>
          </cell>
          <cell r="AJ2485" t="str">
            <v>GVTNT</v>
          </cell>
        </row>
        <row r="2486">
          <cell r="AH2486">
            <v>0</v>
          </cell>
          <cell r="AI2486" t="str">
            <v>Nusidėvėjęs</v>
          </cell>
          <cell r="AJ2486" t="str">
            <v>GVTNT</v>
          </cell>
        </row>
        <row r="2487">
          <cell r="AH2487">
            <v>0</v>
          </cell>
          <cell r="AI2487" t="str">
            <v>Nusidėvėjęs</v>
          </cell>
          <cell r="AJ2487" t="str">
            <v>GVTNT</v>
          </cell>
        </row>
        <row r="2488">
          <cell r="AH2488">
            <v>0</v>
          </cell>
          <cell r="AI2488" t="str">
            <v>Nusidėvėjęs</v>
          </cell>
          <cell r="AJ2488" t="str">
            <v>GVTNT</v>
          </cell>
        </row>
        <row r="2489">
          <cell r="AH2489">
            <v>0</v>
          </cell>
          <cell r="AI2489" t="str">
            <v>Nusidėvėjęs</v>
          </cell>
          <cell r="AJ2489" t="str">
            <v>GVTNT</v>
          </cell>
        </row>
        <row r="2490">
          <cell r="AH2490">
            <v>0</v>
          </cell>
          <cell r="AI2490" t="str">
            <v>Nusidėvėjęs</v>
          </cell>
          <cell r="AJ2490" t="str">
            <v>GVTNT</v>
          </cell>
        </row>
        <row r="2491">
          <cell r="AH2491">
            <v>0</v>
          </cell>
          <cell r="AI2491" t="str">
            <v>Nusidėvėjęs</v>
          </cell>
          <cell r="AJ2491" t="str">
            <v>GVTNT</v>
          </cell>
        </row>
        <row r="2492">
          <cell r="AH2492">
            <v>0</v>
          </cell>
          <cell r="AI2492" t="str">
            <v>Nusidėvėjęs</v>
          </cell>
          <cell r="AJ2492" t="str">
            <v>GVTNT</v>
          </cell>
        </row>
        <row r="2493">
          <cell r="AH2493">
            <v>0</v>
          </cell>
          <cell r="AI2493" t="str">
            <v>Nusidėvėjęs</v>
          </cell>
          <cell r="AJ2493" t="str">
            <v>GVTNT</v>
          </cell>
        </row>
        <row r="2494">
          <cell r="AH2494">
            <v>0</v>
          </cell>
          <cell r="AI2494" t="str">
            <v>Nusidėvėjęs</v>
          </cell>
          <cell r="AJ2494" t="str">
            <v>GVTNT</v>
          </cell>
        </row>
        <row r="2495">
          <cell r="AH2495">
            <v>0</v>
          </cell>
          <cell r="AI2495" t="str">
            <v>Nusidėvėjęs</v>
          </cell>
          <cell r="AJ2495" t="str">
            <v>GVTNT</v>
          </cell>
        </row>
        <row r="2496">
          <cell r="AH2496">
            <v>0</v>
          </cell>
          <cell r="AI2496" t="str">
            <v>Nusidėvėjęs</v>
          </cell>
          <cell r="AJ2496" t="str">
            <v>GVTNT</v>
          </cell>
        </row>
        <row r="2497">
          <cell r="AH2497">
            <v>0</v>
          </cell>
          <cell r="AI2497" t="str">
            <v>Nusidėvėjęs</v>
          </cell>
          <cell r="AJ2497" t="str">
            <v>GVTNT</v>
          </cell>
        </row>
        <row r="2498">
          <cell r="AH2498">
            <v>0</v>
          </cell>
          <cell r="AI2498" t="str">
            <v>Nusidėvėjęs</v>
          </cell>
          <cell r="AJ2498" t="str">
            <v>GVTNT</v>
          </cell>
        </row>
        <row r="2499">
          <cell r="AH2499">
            <v>0</v>
          </cell>
          <cell r="AI2499" t="str">
            <v>Nusidėvėjęs</v>
          </cell>
          <cell r="AJ2499" t="str">
            <v>GVTNT</v>
          </cell>
        </row>
        <row r="2500">
          <cell r="AH2500">
            <v>0</v>
          </cell>
          <cell r="AI2500" t="str">
            <v>Nusidėvėjęs</v>
          </cell>
          <cell r="AJ2500" t="str">
            <v>GVTNT</v>
          </cell>
        </row>
        <row r="2501">
          <cell r="AH2501">
            <v>0</v>
          </cell>
          <cell r="AI2501" t="str">
            <v>Nusidėvėjęs</v>
          </cell>
          <cell r="AJ2501" t="str">
            <v>GVTNT</v>
          </cell>
        </row>
        <row r="2502">
          <cell r="AH2502">
            <v>0</v>
          </cell>
          <cell r="AI2502" t="str">
            <v>Nusidėvėjęs</v>
          </cell>
          <cell r="AJ2502" t="str">
            <v>GVTNT</v>
          </cell>
        </row>
        <row r="2503">
          <cell r="AH2503">
            <v>0</v>
          </cell>
          <cell r="AI2503" t="str">
            <v>Nusidėvėjęs</v>
          </cell>
          <cell r="AJ2503" t="str">
            <v>GVTNT</v>
          </cell>
        </row>
        <row r="2504">
          <cell r="AH2504">
            <v>0</v>
          </cell>
          <cell r="AI2504" t="str">
            <v>Nusidėvėjęs</v>
          </cell>
          <cell r="AJ2504" t="str">
            <v>GVTNT</v>
          </cell>
        </row>
        <row r="2505">
          <cell r="AH2505">
            <v>0</v>
          </cell>
          <cell r="AI2505" t="str">
            <v>Nusidėvėjęs</v>
          </cell>
          <cell r="AJ2505" t="str">
            <v>GVTNT</v>
          </cell>
        </row>
        <row r="2506">
          <cell r="AH2506">
            <v>0</v>
          </cell>
          <cell r="AI2506" t="str">
            <v>Nusidėvėjęs</v>
          </cell>
          <cell r="AJ2506" t="str">
            <v>GVTNT</v>
          </cell>
        </row>
        <row r="2507">
          <cell r="AH2507">
            <v>0</v>
          </cell>
          <cell r="AI2507" t="str">
            <v>Nusidėvėjęs</v>
          </cell>
          <cell r="AJ2507" t="str">
            <v>GVTNT</v>
          </cell>
        </row>
        <row r="2508">
          <cell r="AH2508">
            <v>0</v>
          </cell>
          <cell r="AI2508" t="str">
            <v>Nusidėvėjęs</v>
          </cell>
          <cell r="AJ2508" t="str">
            <v>GVTNT</v>
          </cell>
        </row>
        <row r="2509">
          <cell r="AH2509">
            <v>0</v>
          </cell>
          <cell r="AI2509" t="str">
            <v>Nusidėvėjęs</v>
          </cell>
          <cell r="AJ2509" t="str">
            <v>GVTNT</v>
          </cell>
        </row>
        <row r="2510">
          <cell r="AH2510">
            <v>0</v>
          </cell>
          <cell r="AI2510" t="str">
            <v>Nusidėvėjęs</v>
          </cell>
          <cell r="AJ2510" t="str">
            <v>GVTNT</v>
          </cell>
        </row>
        <row r="2511">
          <cell r="AH2511">
            <v>0</v>
          </cell>
          <cell r="AI2511" t="str">
            <v>Nusidėvėjęs</v>
          </cell>
          <cell r="AJ2511" t="str">
            <v>GVTNT</v>
          </cell>
        </row>
        <row r="2512">
          <cell r="AH2512">
            <v>0</v>
          </cell>
          <cell r="AI2512" t="str">
            <v>Nusidėvėjęs</v>
          </cell>
          <cell r="AJ2512" t="str">
            <v>GVTNT</v>
          </cell>
        </row>
        <row r="2513">
          <cell r="AH2513">
            <v>0</v>
          </cell>
          <cell r="AI2513" t="str">
            <v>Nusidėvėjęs</v>
          </cell>
          <cell r="AJ2513" t="str">
            <v>GVTNT</v>
          </cell>
        </row>
        <row r="2514">
          <cell r="AH2514">
            <v>0</v>
          </cell>
          <cell r="AI2514" t="str">
            <v>Nusidėvėjęs</v>
          </cell>
          <cell r="AJ2514" t="str">
            <v>GVTNT</v>
          </cell>
        </row>
        <row r="2515">
          <cell r="AH2515">
            <v>0</v>
          </cell>
          <cell r="AI2515" t="str">
            <v>Nusidėvėjęs</v>
          </cell>
          <cell r="AJ2515" t="str">
            <v>GVTNT</v>
          </cell>
        </row>
        <row r="2516">
          <cell r="AH2516">
            <v>0</v>
          </cell>
          <cell r="AI2516" t="str">
            <v>Nusidėvėjęs</v>
          </cell>
          <cell r="AJ2516" t="str">
            <v>GVTNT</v>
          </cell>
        </row>
        <row r="2517">
          <cell r="AH2517">
            <v>0</v>
          </cell>
          <cell r="AI2517" t="str">
            <v>Nusidėvėjęs</v>
          </cell>
          <cell r="AJ2517" t="str">
            <v>GVTNT</v>
          </cell>
        </row>
        <row r="2518">
          <cell r="AH2518">
            <v>0</v>
          </cell>
          <cell r="AI2518" t="str">
            <v>Nusidėvėjęs</v>
          </cell>
          <cell r="AJ2518" t="str">
            <v>GVTNT</v>
          </cell>
        </row>
        <row r="2519">
          <cell r="AH2519">
            <v>0</v>
          </cell>
          <cell r="AI2519" t="str">
            <v>Nusidėvėjęs</v>
          </cell>
          <cell r="AJ2519" t="str">
            <v>GVTNT</v>
          </cell>
        </row>
        <row r="2520">
          <cell r="AH2520">
            <v>0</v>
          </cell>
          <cell r="AI2520" t="str">
            <v>Nusidėvėjęs</v>
          </cell>
          <cell r="AJ2520" t="str">
            <v>GVTNT</v>
          </cell>
        </row>
        <row r="2521">
          <cell r="AH2521">
            <v>0</v>
          </cell>
          <cell r="AI2521" t="str">
            <v>Nusidėvėjęs</v>
          </cell>
          <cell r="AJ2521" t="str">
            <v>GVTNT</v>
          </cell>
        </row>
        <row r="2522">
          <cell r="AH2522">
            <v>0</v>
          </cell>
          <cell r="AI2522" t="str">
            <v>Nusidėvėjęs</v>
          </cell>
          <cell r="AJ2522" t="str">
            <v>GVTNT</v>
          </cell>
        </row>
        <row r="2523">
          <cell r="AH2523">
            <v>0</v>
          </cell>
          <cell r="AI2523" t="str">
            <v>Nusidėvėjęs</v>
          </cell>
          <cell r="AJ2523" t="str">
            <v>GVTNT</v>
          </cell>
        </row>
        <row r="2524">
          <cell r="AH2524">
            <v>0</v>
          </cell>
          <cell r="AI2524" t="str">
            <v>Nusidėvėjęs</v>
          </cell>
          <cell r="AJ2524" t="str">
            <v>GVTNT</v>
          </cell>
        </row>
        <row r="2525">
          <cell r="AH2525">
            <v>0</v>
          </cell>
          <cell r="AI2525" t="str">
            <v>Nusidėvėjęs</v>
          </cell>
          <cell r="AJ2525" t="str">
            <v>GVTNT</v>
          </cell>
        </row>
        <row r="2526">
          <cell r="AH2526">
            <v>0</v>
          </cell>
          <cell r="AI2526" t="str">
            <v>Nusidėvėjęs</v>
          </cell>
          <cell r="AJ2526" t="str">
            <v>GVTNT</v>
          </cell>
        </row>
        <row r="2527">
          <cell r="AH2527">
            <v>0</v>
          </cell>
          <cell r="AI2527" t="str">
            <v>Nusidėvėjęs</v>
          </cell>
          <cell r="AJ2527" t="str">
            <v>GVTNT</v>
          </cell>
        </row>
        <row r="2528">
          <cell r="AH2528">
            <v>0</v>
          </cell>
          <cell r="AI2528" t="str">
            <v>Nusidėvėjęs</v>
          </cell>
          <cell r="AJ2528" t="str">
            <v>GVTNT</v>
          </cell>
        </row>
        <row r="2529">
          <cell r="AH2529">
            <v>0</v>
          </cell>
          <cell r="AI2529" t="str">
            <v>Nusidėvėjęs</v>
          </cell>
          <cell r="AJ2529" t="str">
            <v>GVTNT</v>
          </cell>
        </row>
        <row r="2530">
          <cell r="AH2530">
            <v>0</v>
          </cell>
          <cell r="AI2530" t="str">
            <v>Nusidėvėjęs</v>
          </cell>
          <cell r="AJ2530" t="str">
            <v>GVTNT</v>
          </cell>
        </row>
        <row r="2531">
          <cell r="AH2531">
            <v>0</v>
          </cell>
          <cell r="AI2531" t="str">
            <v>Nusidėvėjęs</v>
          </cell>
          <cell r="AJ2531" t="str">
            <v>GVTNT</v>
          </cell>
        </row>
        <row r="2532">
          <cell r="AH2532">
            <v>0</v>
          </cell>
          <cell r="AI2532" t="str">
            <v>Nusidėvėjęs</v>
          </cell>
          <cell r="AJ2532" t="str">
            <v>GVTNT</v>
          </cell>
        </row>
        <row r="2533">
          <cell r="AH2533">
            <v>0</v>
          </cell>
          <cell r="AI2533" t="str">
            <v>Nusidėvėjęs</v>
          </cell>
          <cell r="AJ2533" t="str">
            <v>GVTNT</v>
          </cell>
        </row>
        <row r="2534">
          <cell r="AH2534">
            <v>0</v>
          </cell>
          <cell r="AI2534" t="str">
            <v>Nusidėvėjęs</v>
          </cell>
          <cell r="AJ2534" t="str">
            <v>GVTNT</v>
          </cell>
        </row>
        <row r="2535">
          <cell r="AH2535">
            <v>0</v>
          </cell>
          <cell r="AI2535" t="str">
            <v>Nusidėvėjęs</v>
          </cell>
          <cell r="AJ2535" t="str">
            <v>GVTNT</v>
          </cell>
        </row>
        <row r="2536">
          <cell r="AH2536">
            <v>0</v>
          </cell>
          <cell r="AI2536" t="str">
            <v>Nusidėvėjęs</v>
          </cell>
          <cell r="AJ2536" t="str">
            <v>GVTNT</v>
          </cell>
        </row>
        <row r="2537">
          <cell r="AH2537">
            <v>0</v>
          </cell>
          <cell r="AI2537" t="str">
            <v>Nusidėvėjęs</v>
          </cell>
          <cell r="AJ2537" t="str">
            <v>GVTNT</v>
          </cell>
        </row>
        <row r="2538">
          <cell r="AH2538">
            <v>0</v>
          </cell>
          <cell r="AI2538" t="str">
            <v>Nusidėvėjęs</v>
          </cell>
          <cell r="AJ2538" t="str">
            <v>GVTNT</v>
          </cell>
        </row>
        <row r="2539">
          <cell r="AH2539">
            <v>0</v>
          </cell>
          <cell r="AI2539" t="str">
            <v>Nusidėvėjęs</v>
          </cell>
          <cell r="AJ2539" t="str">
            <v>GVTNT</v>
          </cell>
        </row>
        <row r="2540">
          <cell r="AH2540">
            <v>0</v>
          </cell>
          <cell r="AI2540" t="str">
            <v>Nusidėvėjęs</v>
          </cell>
          <cell r="AJ2540" t="str">
            <v>GVTNT</v>
          </cell>
        </row>
        <row r="2541">
          <cell r="AH2541">
            <v>0</v>
          </cell>
          <cell r="AI2541" t="str">
            <v>Nusidėvėjęs</v>
          </cell>
          <cell r="AJ2541" t="str">
            <v>GVTNT</v>
          </cell>
        </row>
        <row r="2542">
          <cell r="AH2542">
            <v>0</v>
          </cell>
          <cell r="AI2542" t="str">
            <v>Nusidėvėjęs</v>
          </cell>
          <cell r="AJ2542" t="str">
            <v>GVTNT</v>
          </cell>
        </row>
        <row r="2543">
          <cell r="AH2543">
            <v>0</v>
          </cell>
          <cell r="AI2543" t="str">
            <v>Nusidėvėjęs</v>
          </cell>
          <cell r="AJ2543" t="str">
            <v>GVTNT</v>
          </cell>
        </row>
        <row r="2544">
          <cell r="AH2544">
            <v>0</v>
          </cell>
          <cell r="AI2544" t="str">
            <v>Nusidėvėjęs</v>
          </cell>
          <cell r="AJ2544" t="str">
            <v>GVTNT</v>
          </cell>
        </row>
        <row r="2545">
          <cell r="AH2545">
            <v>0</v>
          </cell>
          <cell r="AI2545" t="str">
            <v>Nusidėvėjęs</v>
          </cell>
          <cell r="AJ2545" t="str">
            <v>GVTNT</v>
          </cell>
        </row>
        <row r="2546">
          <cell r="AH2546">
            <v>0</v>
          </cell>
          <cell r="AI2546" t="str">
            <v>Nusidėvėjęs</v>
          </cell>
          <cell r="AJ2546" t="str">
            <v>GVTNT</v>
          </cell>
        </row>
        <row r="2547">
          <cell r="AH2547">
            <v>0</v>
          </cell>
          <cell r="AI2547" t="str">
            <v>Nusidėvėjęs</v>
          </cell>
          <cell r="AJ2547" t="str">
            <v>GVTNT</v>
          </cell>
        </row>
        <row r="2548">
          <cell r="AH2548">
            <v>0</v>
          </cell>
          <cell r="AI2548" t="str">
            <v>Nusidėvėjęs</v>
          </cell>
          <cell r="AJ2548" t="str">
            <v>GVTNT</v>
          </cell>
        </row>
        <row r="2549">
          <cell r="AH2549">
            <v>0</v>
          </cell>
          <cell r="AI2549" t="str">
            <v>Nusidėvėjęs</v>
          </cell>
          <cell r="AJ2549" t="str">
            <v>GVTNT</v>
          </cell>
        </row>
        <row r="2550">
          <cell r="AH2550">
            <v>0</v>
          </cell>
          <cell r="AI2550" t="str">
            <v>Nusidėvėjęs</v>
          </cell>
          <cell r="AJ2550" t="str">
            <v>GVTNT</v>
          </cell>
        </row>
        <row r="2551">
          <cell r="AH2551">
            <v>0</v>
          </cell>
          <cell r="AI2551" t="str">
            <v>Nusidėvėjęs</v>
          </cell>
          <cell r="AJ2551" t="str">
            <v>GVTNT</v>
          </cell>
        </row>
        <row r="2552">
          <cell r="AH2552">
            <v>0</v>
          </cell>
          <cell r="AI2552" t="str">
            <v>Nusidėvėjęs</v>
          </cell>
          <cell r="AJ2552" t="str">
            <v>GVTNT</v>
          </cell>
        </row>
        <row r="2553">
          <cell r="AH2553">
            <v>0</v>
          </cell>
          <cell r="AI2553" t="str">
            <v>Nusidėvėjęs</v>
          </cell>
          <cell r="AJ2553" t="str">
            <v>GVTNT</v>
          </cell>
        </row>
        <row r="2554">
          <cell r="AH2554">
            <v>0</v>
          </cell>
          <cell r="AI2554" t="str">
            <v>Nusidėvėjęs</v>
          </cell>
          <cell r="AJ2554" t="str">
            <v>GVTNT</v>
          </cell>
        </row>
        <row r="2555">
          <cell r="AH2555">
            <v>0</v>
          </cell>
          <cell r="AI2555" t="str">
            <v>Nusidėvėjęs</v>
          </cell>
          <cell r="AJ2555" t="str">
            <v>GVTNT</v>
          </cell>
        </row>
        <row r="2556">
          <cell r="AH2556">
            <v>0</v>
          </cell>
          <cell r="AI2556" t="str">
            <v>Nusidėvėjęs</v>
          </cell>
          <cell r="AJ2556" t="str">
            <v>GVTNT</v>
          </cell>
        </row>
        <row r="2557">
          <cell r="AH2557">
            <v>0</v>
          </cell>
          <cell r="AI2557" t="str">
            <v>Nusidėvėjęs</v>
          </cell>
          <cell r="AJ2557" t="str">
            <v>GVTNT</v>
          </cell>
        </row>
        <row r="2558">
          <cell r="AH2558">
            <v>0</v>
          </cell>
          <cell r="AI2558" t="str">
            <v>Nusidėvėjęs</v>
          </cell>
          <cell r="AJ2558" t="str">
            <v>GVTNT</v>
          </cell>
        </row>
        <row r="2559">
          <cell r="AH2559">
            <v>0</v>
          </cell>
          <cell r="AI2559" t="str">
            <v>Nusidėvėjęs</v>
          </cell>
          <cell r="AJ2559" t="str">
            <v>GVTNT</v>
          </cell>
        </row>
        <row r="2560">
          <cell r="AH2560">
            <v>0</v>
          </cell>
          <cell r="AI2560" t="str">
            <v>Nusidėvėjęs</v>
          </cell>
          <cell r="AJ2560" t="str">
            <v>GVTNT</v>
          </cell>
        </row>
        <row r="2561">
          <cell r="AH2561">
            <v>0</v>
          </cell>
          <cell r="AI2561" t="str">
            <v>Nusidėvėjęs</v>
          </cell>
          <cell r="AJ2561" t="str">
            <v>GVTNT</v>
          </cell>
        </row>
        <row r="2562">
          <cell r="AH2562">
            <v>0</v>
          </cell>
          <cell r="AI2562" t="str">
            <v>Nusidėvėjęs</v>
          </cell>
          <cell r="AJ2562" t="str">
            <v>GVTNT</v>
          </cell>
        </row>
        <row r="2563">
          <cell r="AH2563">
            <v>0</v>
          </cell>
          <cell r="AI2563" t="str">
            <v>Nusidėvėjęs</v>
          </cell>
          <cell r="AJ2563" t="str">
            <v>GVTNT</v>
          </cell>
        </row>
        <row r="2564">
          <cell r="AH2564">
            <v>0</v>
          </cell>
          <cell r="AI2564" t="str">
            <v>Nusidėvėjęs</v>
          </cell>
          <cell r="AJ2564" t="str">
            <v>GVTNT</v>
          </cell>
        </row>
        <row r="2565">
          <cell r="AH2565">
            <v>0</v>
          </cell>
          <cell r="AI2565" t="str">
            <v>Nusidėvėjęs</v>
          </cell>
          <cell r="AJ2565" t="str">
            <v>GVTNT</v>
          </cell>
        </row>
        <row r="2566">
          <cell r="AH2566">
            <v>0</v>
          </cell>
          <cell r="AI2566" t="str">
            <v>Nusidėvėjęs</v>
          </cell>
          <cell r="AJ2566" t="str">
            <v>GVTNT</v>
          </cell>
        </row>
        <row r="2567">
          <cell r="AH2567">
            <v>0</v>
          </cell>
          <cell r="AI2567" t="str">
            <v>Nusidėvėjęs</v>
          </cell>
          <cell r="AJ2567" t="str">
            <v>GVTNT</v>
          </cell>
        </row>
        <row r="2568">
          <cell r="AH2568">
            <v>0</v>
          </cell>
          <cell r="AI2568" t="str">
            <v>Nusidėvėjęs</v>
          </cell>
          <cell r="AJ2568" t="str">
            <v>GVTNT</v>
          </cell>
        </row>
        <row r="2569">
          <cell r="AH2569">
            <v>0</v>
          </cell>
          <cell r="AI2569" t="str">
            <v>Nusidėvėjęs</v>
          </cell>
          <cell r="AJ2569" t="str">
            <v>GVTNT</v>
          </cell>
        </row>
        <row r="2570">
          <cell r="AH2570">
            <v>0</v>
          </cell>
          <cell r="AI2570" t="str">
            <v>Nusidėvėjęs</v>
          </cell>
          <cell r="AJ2570" t="str">
            <v>GVTNT</v>
          </cell>
        </row>
        <row r="2571">
          <cell r="AH2571">
            <v>0</v>
          </cell>
          <cell r="AI2571" t="str">
            <v>Nusidėvėjęs</v>
          </cell>
          <cell r="AJ2571" t="str">
            <v>GVTNT</v>
          </cell>
        </row>
        <row r="2572">
          <cell r="AH2572">
            <v>0</v>
          </cell>
          <cell r="AI2572" t="str">
            <v>Nusidėvėjęs</v>
          </cell>
          <cell r="AJ2572" t="str">
            <v>GVTNT</v>
          </cell>
        </row>
        <row r="2573">
          <cell r="AH2573">
            <v>0</v>
          </cell>
          <cell r="AI2573" t="str">
            <v>Nusidėvėjęs</v>
          </cell>
          <cell r="AJ2573" t="str">
            <v>GVTNT</v>
          </cell>
        </row>
        <row r="2574">
          <cell r="AH2574">
            <v>0</v>
          </cell>
          <cell r="AI2574" t="str">
            <v>Nusidėvėjęs</v>
          </cell>
          <cell r="AJ2574" t="str">
            <v>GVTNT</v>
          </cell>
        </row>
        <row r="2575">
          <cell r="AH2575">
            <v>0</v>
          </cell>
          <cell r="AI2575" t="str">
            <v>Nusidėvėjęs</v>
          </cell>
          <cell r="AJ2575" t="str">
            <v>GVTNT</v>
          </cell>
        </row>
        <row r="2576">
          <cell r="AH2576">
            <v>0</v>
          </cell>
          <cell r="AI2576" t="str">
            <v>Nusidėvėjęs</v>
          </cell>
          <cell r="AJ2576" t="str">
            <v>GVTNT</v>
          </cell>
        </row>
        <row r="2577">
          <cell r="AH2577">
            <v>0</v>
          </cell>
          <cell r="AI2577" t="str">
            <v>Nusidėvėjęs</v>
          </cell>
          <cell r="AJ2577" t="str">
            <v>GVTNT</v>
          </cell>
        </row>
        <row r="2578">
          <cell r="AH2578">
            <v>0</v>
          </cell>
          <cell r="AI2578" t="str">
            <v>Nusidėvėjęs</v>
          </cell>
          <cell r="AJ2578" t="str">
            <v>GVTNT</v>
          </cell>
        </row>
        <row r="2579">
          <cell r="AH2579">
            <v>0</v>
          </cell>
          <cell r="AI2579" t="str">
            <v>Nusidėvėjęs</v>
          </cell>
          <cell r="AJ2579" t="str">
            <v>GVTNT</v>
          </cell>
        </row>
        <row r="2580">
          <cell r="AH2580">
            <v>0</v>
          </cell>
          <cell r="AI2580" t="str">
            <v>Nusidėvėjęs</v>
          </cell>
          <cell r="AJ2580" t="str">
            <v>GVTNT</v>
          </cell>
        </row>
        <row r="2581">
          <cell r="AH2581">
            <v>0</v>
          </cell>
          <cell r="AI2581" t="str">
            <v>Nusidėvėjęs</v>
          </cell>
          <cell r="AJ2581" t="str">
            <v>GVTNT</v>
          </cell>
        </row>
        <row r="2582">
          <cell r="AH2582">
            <v>0</v>
          </cell>
          <cell r="AI2582" t="str">
            <v>Nusidėvėjęs</v>
          </cell>
          <cell r="AJ2582" t="str">
            <v>GVTNT</v>
          </cell>
        </row>
        <row r="2583">
          <cell r="AH2583">
            <v>0</v>
          </cell>
          <cell r="AI2583" t="str">
            <v>Nusidėvėjęs</v>
          </cell>
          <cell r="AJ2583" t="str">
            <v>GVTNT</v>
          </cell>
        </row>
        <row r="2584">
          <cell r="AH2584">
            <v>0</v>
          </cell>
          <cell r="AI2584" t="str">
            <v>Nusidėvėjęs</v>
          </cell>
          <cell r="AJ2584" t="str">
            <v>GVTNT</v>
          </cell>
        </row>
        <row r="2585">
          <cell r="AH2585">
            <v>0</v>
          </cell>
          <cell r="AI2585" t="str">
            <v>Nusidėvėjęs</v>
          </cell>
          <cell r="AJ2585" t="str">
            <v>GVTNT</v>
          </cell>
        </row>
        <row r="2586">
          <cell r="AH2586">
            <v>0</v>
          </cell>
          <cell r="AI2586" t="str">
            <v>Nusidėvėjęs</v>
          </cell>
          <cell r="AJ2586" t="str">
            <v>GVTNT</v>
          </cell>
        </row>
        <row r="2587">
          <cell r="AH2587">
            <v>0</v>
          </cell>
          <cell r="AI2587" t="str">
            <v>Nusidėvėjęs</v>
          </cell>
          <cell r="AJ2587" t="str">
            <v>GVTNT</v>
          </cell>
        </row>
        <row r="2588">
          <cell r="AH2588">
            <v>0</v>
          </cell>
          <cell r="AI2588" t="str">
            <v>Nusidėvėjęs</v>
          </cell>
          <cell r="AJ2588" t="str">
            <v>GVTNT</v>
          </cell>
        </row>
        <row r="2589">
          <cell r="AH2589">
            <v>0</v>
          </cell>
          <cell r="AI2589" t="str">
            <v>Nusidėvėjęs</v>
          </cell>
          <cell r="AJ2589" t="str">
            <v>GVTNT</v>
          </cell>
        </row>
        <row r="2590">
          <cell r="AH2590">
            <v>0</v>
          </cell>
          <cell r="AI2590" t="str">
            <v>Nusidėvėjęs</v>
          </cell>
          <cell r="AJ2590" t="str">
            <v>GVTNT</v>
          </cell>
        </row>
        <row r="2591">
          <cell r="AH2591">
            <v>0</v>
          </cell>
          <cell r="AI2591" t="str">
            <v>Nusidėvėjęs</v>
          </cell>
          <cell r="AJ2591" t="str">
            <v>GVTNT</v>
          </cell>
        </row>
        <row r="2592">
          <cell r="AH2592">
            <v>0</v>
          </cell>
          <cell r="AI2592" t="str">
            <v>Nusidėvėjęs</v>
          </cell>
          <cell r="AJ2592" t="str">
            <v>GVTNT</v>
          </cell>
        </row>
        <row r="2593">
          <cell r="AH2593">
            <v>0</v>
          </cell>
          <cell r="AI2593" t="str">
            <v>Nusidėvėjęs</v>
          </cell>
          <cell r="AJ2593" t="str">
            <v>GVTNT</v>
          </cell>
        </row>
        <row r="2594">
          <cell r="AH2594">
            <v>0</v>
          </cell>
          <cell r="AI2594" t="str">
            <v>Nusidėvėjęs</v>
          </cell>
          <cell r="AJ2594" t="str">
            <v>GVTNT</v>
          </cell>
        </row>
        <row r="2595">
          <cell r="AH2595">
            <v>0</v>
          </cell>
          <cell r="AI2595" t="str">
            <v>Nusidėvėjęs</v>
          </cell>
          <cell r="AJ2595" t="str">
            <v>GVTNT</v>
          </cell>
        </row>
        <row r="2596">
          <cell r="AH2596">
            <v>0</v>
          </cell>
          <cell r="AI2596" t="str">
            <v>Nusidėvėjęs</v>
          </cell>
          <cell r="AJ2596" t="str">
            <v>GVTNT</v>
          </cell>
        </row>
        <row r="2597">
          <cell r="AH2597">
            <v>0</v>
          </cell>
          <cell r="AI2597" t="str">
            <v>Nusidėvėjęs</v>
          </cell>
          <cell r="AJ2597" t="str">
            <v>GVTNT</v>
          </cell>
        </row>
        <row r="2598">
          <cell r="AH2598">
            <v>0</v>
          </cell>
          <cell r="AI2598" t="str">
            <v>Nusidėvėjęs</v>
          </cell>
          <cell r="AJ2598" t="str">
            <v>GVTNT</v>
          </cell>
        </row>
        <row r="2599">
          <cell r="AH2599">
            <v>0</v>
          </cell>
          <cell r="AI2599" t="str">
            <v>Nusidėvėjęs</v>
          </cell>
          <cell r="AJ2599" t="str">
            <v>GVTNT</v>
          </cell>
        </row>
        <row r="2600">
          <cell r="AH2600">
            <v>0</v>
          </cell>
          <cell r="AI2600" t="str">
            <v>Nusidėvėjęs</v>
          </cell>
          <cell r="AJ2600" t="str">
            <v>GVTNT</v>
          </cell>
        </row>
        <row r="2601">
          <cell r="AH2601">
            <v>0</v>
          </cell>
          <cell r="AI2601" t="str">
            <v>Nusidėvėjęs</v>
          </cell>
          <cell r="AJ2601" t="str">
            <v>GVTNT</v>
          </cell>
        </row>
        <row r="2602">
          <cell r="AH2602">
            <v>0</v>
          </cell>
          <cell r="AI2602" t="str">
            <v>Nusidėvėjęs</v>
          </cell>
          <cell r="AJ2602" t="str">
            <v>GVTNT</v>
          </cell>
        </row>
        <row r="2603">
          <cell r="AH2603">
            <v>0</v>
          </cell>
          <cell r="AI2603" t="str">
            <v>Nusidėvėjęs</v>
          </cell>
          <cell r="AJ2603" t="str">
            <v>GVTNT</v>
          </cell>
        </row>
        <row r="2604">
          <cell r="AH2604">
            <v>0</v>
          </cell>
          <cell r="AI2604" t="str">
            <v>Nusidėvėjęs</v>
          </cell>
          <cell r="AJ2604" t="str">
            <v>GVTNT</v>
          </cell>
        </row>
        <row r="2605">
          <cell r="AH2605">
            <v>0</v>
          </cell>
          <cell r="AI2605" t="str">
            <v>Nusidėvėjęs</v>
          </cell>
          <cell r="AJ2605" t="str">
            <v>GVTNT</v>
          </cell>
        </row>
        <row r="2606">
          <cell r="AH2606">
            <v>0</v>
          </cell>
          <cell r="AI2606" t="str">
            <v>Nusidėvėjęs</v>
          </cell>
          <cell r="AJ2606" t="str">
            <v>GVTNT</v>
          </cell>
        </row>
        <row r="2607">
          <cell r="AH2607">
            <v>0</v>
          </cell>
          <cell r="AI2607" t="str">
            <v>Nusidėvėjęs</v>
          </cell>
          <cell r="AJ2607" t="str">
            <v>GVTNT</v>
          </cell>
        </row>
        <row r="2608">
          <cell r="AH2608">
            <v>0</v>
          </cell>
          <cell r="AI2608" t="str">
            <v>Nusidėvėjęs</v>
          </cell>
          <cell r="AJ2608" t="str">
            <v>GVTNT</v>
          </cell>
        </row>
        <row r="2609">
          <cell r="AH2609">
            <v>0</v>
          </cell>
          <cell r="AI2609" t="str">
            <v>Nusidėvėjęs</v>
          </cell>
          <cell r="AJ2609" t="str">
            <v>GVTNT</v>
          </cell>
        </row>
        <row r="2610">
          <cell r="AH2610">
            <v>0</v>
          </cell>
          <cell r="AI2610" t="str">
            <v>Nusidėvėjęs</v>
          </cell>
          <cell r="AJ2610" t="str">
            <v>GVTNT</v>
          </cell>
        </row>
        <row r="2611">
          <cell r="AH2611">
            <v>0</v>
          </cell>
          <cell r="AI2611" t="str">
            <v>Nusidėvėjęs</v>
          </cell>
          <cell r="AJ2611" t="str">
            <v>GVTNT</v>
          </cell>
        </row>
        <row r="2612">
          <cell r="AH2612">
            <v>0</v>
          </cell>
          <cell r="AI2612" t="str">
            <v>Nusidėvėjęs</v>
          </cell>
          <cell r="AJ2612" t="str">
            <v>GVTNT</v>
          </cell>
        </row>
        <row r="2613">
          <cell r="AH2613">
            <v>0</v>
          </cell>
          <cell r="AI2613" t="str">
            <v>Nusidėvėjęs</v>
          </cell>
          <cell r="AJ2613" t="str">
            <v>GVTNT</v>
          </cell>
        </row>
        <row r="2614">
          <cell r="AH2614">
            <v>0</v>
          </cell>
          <cell r="AI2614" t="str">
            <v>Nusidėvėjęs</v>
          </cell>
          <cell r="AJ2614" t="str">
            <v>GVTNT</v>
          </cell>
        </row>
        <row r="2615">
          <cell r="AH2615">
            <v>0</v>
          </cell>
          <cell r="AI2615" t="str">
            <v>Nusidėvėjęs</v>
          </cell>
          <cell r="AJ2615" t="str">
            <v>GVTNT</v>
          </cell>
        </row>
        <row r="2616">
          <cell r="AH2616">
            <v>0</v>
          </cell>
          <cell r="AI2616" t="str">
            <v>Nusidėvėjęs</v>
          </cell>
          <cell r="AJ2616" t="str">
            <v>GVTNT</v>
          </cell>
        </row>
        <row r="2617">
          <cell r="AH2617">
            <v>0</v>
          </cell>
          <cell r="AI2617" t="str">
            <v>Nusidėvėjęs</v>
          </cell>
          <cell r="AJ2617" t="str">
            <v>GVTNT</v>
          </cell>
        </row>
        <row r="2618">
          <cell r="AH2618">
            <v>0</v>
          </cell>
          <cell r="AI2618" t="str">
            <v>Nusidėvėjęs</v>
          </cell>
          <cell r="AJ2618" t="str">
            <v>GVTNT</v>
          </cell>
        </row>
        <row r="2619">
          <cell r="AH2619">
            <v>0</v>
          </cell>
          <cell r="AI2619" t="str">
            <v>Nusidėvėjęs</v>
          </cell>
          <cell r="AJ2619" t="str">
            <v>GVTNT</v>
          </cell>
        </row>
        <row r="2620">
          <cell r="AH2620">
            <v>0</v>
          </cell>
          <cell r="AI2620" t="str">
            <v>Nusidėvėjęs</v>
          </cell>
          <cell r="AJ2620" t="str">
            <v>GVTNT</v>
          </cell>
        </row>
        <row r="2621">
          <cell r="AH2621">
            <v>0</v>
          </cell>
          <cell r="AI2621" t="str">
            <v>Nusidėvėjęs</v>
          </cell>
          <cell r="AJ2621" t="str">
            <v>GVTNT</v>
          </cell>
        </row>
        <row r="2622">
          <cell r="AH2622">
            <v>0</v>
          </cell>
          <cell r="AI2622" t="str">
            <v>Nusidėvėjęs</v>
          </cell>
          <cell r="AJ2622" t="str">
            <v>GVTNT</v>
          </cell>
        </row>
        <row r="2623">
          <cell r="AH2623">
            <v>0</v>
          </cell>
          <cell r="AI2623" t="str">
            <v>Nusidėvėjęs</v>
          </cell>
          <cell r="AJ2623" t="str">
            <v>GVTNT</v>
          </cell>
        </row>
        <row r="2624">
          <cell r="AH2624">
            <v>0</v>
          </cell>
          <cell r="AI2624" t="str">
            <v>Nusidėvėjęs</v>
          </cell>
          <cell r="AJ2624" t="str">
            <v>GVTNT</v>
          </cell>
        </row>
        <row r="2625">
          <cell r="AH2625">
            <v>0</v>
          </cell>
          <cell r="AI2625" t="str">
            <v>Nusidėvėjęs</v>
          </cell>
          <cell r="AJ2625" t="str">
            <v>GVTNT</v>
          </cell>
        </row>
        <row r="2626">
          <cell r="AH2626">
            <v>0</v>
          </cell>
          <cell r="AI2626" t="str">
            <v>Nusidėvėjęs</v>
          </cell>
          <cell r="AJ2626" t="str">
            <v>GVTNT</v>
          </cell>
        </row>
        <row r="2627">
          <cell r="AH2627">
            <v>0</v>
          </cell>
          <cell r="AI2627" t="str">
            <v>Nusidėvėjęs</v>
          </cell>
          <cell r="AJ2627" t="str">
            <v>GVTNT</v>
          </cell>
        </row>
        <row r="2628">
          <cell r="AH2628">
            <v>0</v>
          </cell>
          <cell r="AI2628" t="str">
            <v>Nusidėvėjęs</v>
          </cell>
          <cell r="AJ2628" t="str">
            <v>GVTNT</v>
          </cell>
        </row>
        <row r="2629">
          <cell r="AH2629">
            <v>0</v>
          </cell>
          <cell r="AI2629" t="str">
            <v>Nusidėvėjęs</v>
          </cell>
          <cell r="AJ2629" t="str">
            <v>GVTNT</v>
          </cell>
        </row>
        <row r="2630">
          <cell r="AH2630">
            <v>0</v>
          </cell>
          <cell r="AI2630" t="str">
            <v>Nusidėvėjęs</v>
          </cell>
          <cell r="AJ2630" t="str">
            <v>GVTNT</v>
          </cell>
        </row>
        <row r="2631">
          <cell r="AH2631">
            <v>0</v>
          </cell>
          <cell r="AI2631" t="str">
            <v>Nusidėvėjęs</v>
          </cell>
          <cell r="AJ2631" t="str">
            <v>GVTNT</v>
          </cell>
        </row>
        <row r="2632">
          <cell r="AH2632">
            <v>0</v>
          </cell>
          <cell r="AI2632" t="str">
            <v>Nusidėvėjęs</v>
          </cell>
          <cell r="AJ2632" t="str">
            <v>GVTNT</v>
          </cell>
        </row>
        <row r="2633">
          <cell r="AH2633">
            <v>0</v>
          </cell>
          <cell r="AI2633" t="str">
            <v>Nusidėvėjęs</v>
          </cell>
          <cell r="AJ2633" t="str">
            <v>GVTNT</v>
          </cell>
        </row>
        <row r="2634">
          <cell r="AH2634">
            <v>0</v>
          </cell>
          <cell r="AI2634" t="str">
            <v>Nusidėvėjęs</v>
          </cell>
          <cell r="AJ2634" t="str">
            <v>GVTNT</v>
          </cell>
        </row>
        <row r="2635">
          <cell r="AH2635">
            <v>0</v>
          </cell>
          <cell r="AI2635" t="str">
            <v>Nusidėvėjęs</v>
          </cell>
          <cell r="AJ2635" t="str">
            <v>GVTNT</v>
          </cell>
        </row>
        <row r="2636">
          <cell r="AH2636">
            <v>0</v>
          </cell>
          <cell r="AI2636" t="str">
            <v>Nusidėvėjęs</v>
          </cell>
          <cell r="AJ2636" t="str">
            <v>GVTNT</v>
          </cell>
        </row>
        <row r="2637">
          <cell r="AH2637">
            <v>0</v>
          </cell>
          <cell r="AI2637" t="str">
            <v>Nusidėvėjęs</v>
          </cell>
          <cell r="AJ2637" t="str">
            <v>GVTNT</v>
          </cell>
        </row>
        <row r="2638">
          <cell r="AH2638">
            <v>0</v>
          </cell>
          <cell r="AI2638" t="str">
            <v>Nusidėvėjęs</v>
          </cell>
          <cell r="AJ2638" t="str">
            <v>GVTNT</v>
          </cell>
        </row>
        <row r="2639">
          <cell r="AH2639">
            <v>0</v>
          </cell>
          <cell r="AI2639" t="str">
            <v>Nusidėvėjęs</v>
          </cell>
          <cell r="AJ2639" t="str">
            <v>GVTNT</v>
          </cell>
        </row>
        <row r="2640">
          <cell r="AH2640">
            <v>0</v>
          </cell>
          <cell r="AI2640" t="str">
            <v>Nusidėvėjęs</v>
          </cell>
          <cell r="AJ2640" t="str">
            <v>GVTNT</v>
          </cell>
        </row>
        <row r="2641">
          <cell r="AH2641">
            <v>0</v>
          </cell>
          <cell r="AI2641" t="str">
            <v>Nusidėvėjęs</v>
          </cell>
          <cell r="AJ2641" t="str">
            <v>GVTNT</v>
          </cell>
        </row>
        <row r="2642">
          <cell r="AH2642">
            <v>0</v>
          </cell>
          <cell r="AI2642" t="str">
            <v>Nusidėvėjęs</v>
          </cell>
          <cell r="AJ2642" t="str">
            <v>GVTNT</v>
          </cell>
        </row>
        <row r="2643">
          <cell r="AH2643">
            <v>0</v>
          </cell>
          <cell r="AI2643" t="str">
            <v>Nusidėvėjęs</v>
          </cell>
          <cell r="AJ2643" t="str">
            <v>GVTNT</v>
          </cell>
        </row>
        <row r="2644">
          <cell r="AH2644">
            <v>0</v>
          </cell>
          <cell r="AI2644" t="str">
            <v>Nusidėvėjęs</v>
          </cell>
          <cell r="AJ2644" t="str">
            <v>GVTNT</v>
          </cell>
        </row>
        <row r="2645">
          <cell r="AH2645">
            <v>0</v>
          </cell>
          <cell r="AI2645" t="str">
            <v>Nusidėvėjęs</v>
          </cell>
          <cell r="AJ2645" t="str">
            <v>GVTNT</v>
          </cell>
        </row>
        <row r="2646">
          <cell r="AH2646">
            <v>0</v>
          </cell>
          <cell r="AI2646" t="str">
            <v>Nusidėvėjęs</v>
          </cell>
          <cell r="AJ2646" t="str">
            <v>GVTNT</v>
          </cell>
        </row>
        <row r="2647">
          <cell r="AH2647">
            <v>0</v>
          </cell>
          <cell r="AI2647" t="str">
            <v>Nusidėvėjęs</v>
          </cell>
          <cell r="AJ2647" t="str">
            <v>GVTNT</v>
          </cell>
        </row>
        <row r="2648">
          <cell r="AH2648">
            <v>0</v>
          </cell>
          <cell r="AI2648" t="str">
            <v>Nusidėvėjęs</v>
          </cell>
          <cell r="AJ2648" t="str">
            <v>GVTNT</v>
          </cell>
        </row>
        <row r="2649">
          <cell r="AH2649">
            <v>0</v>
          </cell>
          <cell r="AI2649" t="str">
            <v>Nusidėvėjęs</v>
          </cell>
          <cell r="AJ2649" t="str">
            <v>GVTNT</v>
          </cell>
        </row>
        <row r="2650">
          <cell r="AH2650">
            <v>0</v>
          </cell>
          <cell r="AI2650" t="str">
            <v>Nusidėvėjęs</v>
          </cell>
          <cell r="AJ2650" t="str">
            <v>GVTNT</v>
          </cell>
        </row>
        <row r="2651">
          <cell r="AH2651">
            <v>0</v>
          </cell>
          <cell r="AI2651" t="str">
            <v>Nusidėvėjęs</v>
          </cell>
          <cell r="AJ2651" t="str">
            <v>GVTNT</v>
          </cell>
        </row>
        <row r="2652">
          <cell r="AH2652">
            <v>0</v>
          </cell>
          <cell r="AI2652" t="str">
            <v>Nusidėvėjęs</v>
          </cell>
          <cell r="AJ2652" t="str">
            <v>GVTNT</v>
          </cell>
        </row>
        <row r="2653">
          <cell r="AH2653">
            <v>0</v>
          </cell>
          <cell r="AI2653" t="str">
            <v>Nusidėvėjęs</v>
          </cell>
          <cell r="AJ2653" t="str">
            <v>GVTNT</v>
          </cell>
        </row>
        <row r="2654">
          <cell r="AH2654">
            <v>0</v>
          </cell>
          <cell r="AI2654" t="str">
            <v>Nusidėvėjęs</v>
          </cell>
          <cell r="AJ2654" t="str">
            <v>GVTNT</v>
          </cell>
        </row>
        <row r="2655">
          <cell r="AH2655">
            <v>0</v>
          </cell>
          <cell r="AI2655" t="str">
            <v>Nusidėvėjęs</v>
          </cell>
          <cell r="AJ2655" t="str">
            <v>GVTNT</v>
          </cell>
        </row>
        <row r="2656">
          <cell r="AH2656">
            <v>0</v>
          </cell>
          <cell r="AI2656" t="str">
            <v>Nusidėvėjęs</v>
          </cell>
          <cell r="AJ2656" t="str">
            <v>GVTNT</v>
          </cell>
        </row>
        <row r="2657">
          <cell r="AH2657">
            <v>0</v>
          </cell>
          <cell r="AI2657" t="str">
            <v>Nusidėvėjęs</v>
          </cell>
          <cell r="AJ2657" t="str">
            <v>GVTNT</v>
          </cell>
        </row>
        <row r="2658">
          <cell r="AH2658">
            <v>0</v>
          </cell>
          <cell r="AI2658" t="str">
            <v>Nusidėvėjęs</v>
          </cell>
          <cell r="AJ2658" t="str">
            <v>GVTNT</v>
          </cell>
        </row>
        <row r="2659">
          <cell r="AH2659">
            <v>0</v>
          </cell>
          <cell r="AI2659" t="str">
            <v>Nusidėvėjęs</v>
          </cell>
          <cell r="AJ2659" t="str">
            <v>GVTNT</v>
          </cell>
        </row>
        <row r="2660">
          <cell r="AH2660">
            <v>0</v>
          </cell>
          <cell r="AI2660" t="str">
            <v>Nusidėvėjęs</v>
          </cell>
          <cell r="AJ2660" t="str">
            <v>GVTNT</v>
          </cell>
        </row>
        <row r="2661">
          <cell r="AH2661">
            <v>0</v>
          </cell>
          <cell r="AI2661" t="str">
            <v>Nusidėvėjęs</v>
          </cell>
          <cell r="AJ2661" t="str">
            <v>GVTNT</v>
          </cell>
        </row>
        <row r="2662">
          <cell r="AH2662">
            <v>0</v>
          </cell>
          <cell r="AI2662" t="str">
            <v>Nusidėvėjęs</v>
          </cell>
          <cell r="AJ2662" t="str">
            <v>GVTNT</v>
          </cell>
        </row>
        <row r="2663">
          <cell r="AH2663">
            <v>0</v>
          </cell>
          <cell r="AI2663" t="str">
            <v>Nusidėvėjęs</v>
          </cell>
          <cell r="AJ2663" t="str">
            <v>GVTNT</v>
          </cell>
        </row>
        <row r="2664">
          <cell r="AH2664">
            <v>0</v>
          </cell>
          <cell r="AI2664" t="str">
            <v>Nusidėvėjęs</v>
          </cell>
          <cell r="AJ2664" t="str">
            <v>GVTNT</v>
          </cell>
        </row>
        <row r="2665">
          <cell r="AH2665">
            <v>0</v>
          </cell>
          <cell r="AI2665" t="str">
            <v>Nusidėvėjęs</v>
          </cell>
          <cell r="AJ2665" t="str">
            <v>GVTNT</v>
          </cell>
        </row>
        <row r="2666">
          <cell r="AH2666">
            <v>0</v>
          </cell>
          <cell r="AI2666" t="str">
            <v>Nusidėvėjęs</v>
          </cell>
          <cell r="AJ2666" t="str">
            <v>GVTNT</v>
          </cell>
        </row>
        <row r="2667">
          <cell r="AH2667">
            <v>0</v>
          </cell>
          <cell r="AI2667" t="str">
            <v>Nusidėvėjęs</v>
          </cell>
          <cell r="AJ2667" t="str">
            <v>GVTNT</v>
          </cell>
        </row>
        <row r="2668">
          <cell r="AH2668">
            <v>0</v>
          </cell>
          <cell r="AI2668" t="str">
            <v>Nusidėvėjęs</v>
          </cell>
          <cell r="AJ2668" t="str">
            <v>GVTNT</v>
          </cell>
        </row>
        <row r="2669">
          <cell r="AH2669">
            <v>0</v>
          </cell>
          <cell r="AI2669" t="str">
            <v>Nusidėvėjęs</v>
          </cell>
          <cell r="AJ2669" t="str">
            <v>GVTNT</v>
          </cell>
        </row>
        <row r="2670">
          <cell r="AH2670">
            <v>0</v>
          </cell>
          <cell r="AI2670" t="str">
            <v>Nusidėvėjęs</v>
          </cell>
          <cell r="AJ2670" t="str">
            <v>GVTNT</v>
          </cell>
        </row>
        <row r="2671">
          <cell r="AH2671">
            <v>0</v>
          </cell>
          <cell r="AI2671" t="str">
            <v>Nusidėvėjęs</v>
          </cell>
          <cell r="AJ2671" t="str">
            <v>GVTNT</v>
          </cell>
        </row>
        <row r="2672">
          <cell r="AH2672">
            <v>0</v>
          </cell>
          <cell r="AI2672" t="str">
            <v>Nusidėvėjęs</v>
          </cell>
          <cell r="AJ2672" t="str">
            <v>GVTNT</v>
          </cell>
        </row>
        <row r="2673">
          <cell r="AH2673">
            <v>0</v>
          </cell>
          <cell r="AI2673" t="str">
            <v>Nusidėvėjęs</v>
          </cell>
          <cell r="AJ2673" t="str">
            <v>GVTNT</v>
          </cell>
        </row>
        <row r="2674">
          <cell r="AH2674">
            <v>0</v>
          </cell>
          <cell r="AI2674" t="str">
            <v>Nusidėvėjęs</v>
          </cell>
          <cell r="AJ2674" t="str">
            <v>GVTNT</v>
          </cell>
        </row>
        <row r="2675">
          <cell r="AH2675">
            <v>0</v>
          </cell>
          <cell r="AI2675" t="str">
            <v>Nusidėvėjęs</v>
          </cell>
          <cell r="AJ2675" t="str">
            <v>GVTNT</v>
          </cell>
        </row>
        <row r="2676">
          <cell r="AH2676">
            <v>0</v>
          </cell>
          <cell r="AI2676" t="str">
            <v>Nusidėvėjęs</v>
          </cell>
          <cell r="AJ2676" t="str">
            <v>GVTNT</v>
          </cell>
        </row>
        <row r="2677">
          <cell r="AH2677">
            <v>0</v>
          </cell>
          <cell r="AI2677" t="str">
            <v>Nusidėvėjęs</v>
          </cell>
          <cell r="AJ2677" t="str">
            <v>GVTNT</v>
          </cell>
        </row>
        <row r="2678">
          <cell r="AH2678">
            <v>0</v>
          </cell>
          <cell r="AI2678" t="str">
            <v>Nusidėvėjęs</v>
          </cell>
          <cell r="AJ2678" t="str">
            <v>GVTNT</v>
          </cell>
        </row>
        <row r="2679">
          <cell r="AH2679">
            <v>0</v>
          </cell>
          <cell r="AI2679" t="str">
            <v>Nusidėvėjęs</v>
          </cell>
          <cell r="AJ2679" t="str">
            <v>GVTNT</v>
          </cell>
        </row>
        <row r="2680">
          <cell r="AH2680">
            <v>0</v>
          </cell>
          <cell r="AI2680" t="str">
            <v>Nusidėvėjęs</v>
          </cell>
          <cell r="AJ2680" t="str">
            <v>GVTNT</v>
          </cell>
        </row>
        <row r="2681">
          <cell r="AH2681">
            <v>0</v>
          </cell>
          <cell r="AI2681" t="str">
            <v>Nusidėvėjęs</v>
          </cell>
          <cell r="AJ2681" t="str">
            <v>GVTNT</v>
          </cell>
        </row>
        <row r="2682">
          <cell r="AH2682">
            <v>0</v>
          </cell>
          <cell r="AI2682" t="str">
            <v>Nusidėvėjęs</v>
          </cell>
          <cell r="AJ2682" t="str">
            <v>GVTNT</v>
          </cell>
        </row>
        <row r="2683">
          <cell r="AH2683">
            <v>0</v>
          </cell>
          <cell r="AI2683" t="str">
            <v>Nusidėvėjęs</v>
          </cell>
          <cell r="AJ2683" t="str">
            <v>GVTNT</v>
          </cell>
        </row>
        <row r="2684">
          <cell r="AH2684">
            <v>0</v>
          </cell>
          <cell r="AI2684" t="str">
            <v>Nusidėvėjęs</v>
          </cell>
          <cell r="AJ2684" t="str">
            <v>GVTNT</v>
          </cell>
        </row>
        <row r="2685">
          <cell r="AH2685">
            <v>0</v>
          </cell>
          <cell r="AI2685" t="str">
            <v>Nusidėvėjęs</v>
          </cell>
          <cell r="AJ2685" t="str">
            <v>GVTNT</v>
          </cell>
        </row>
        <row r="2686">
          <cell r="AH2686">
            <v>0</v>
          </cell>
          <cell r="AI2686" t="str">
            <v>Nusidėvėjęs</v>
          </cell>
          <cell r="AJ2686" t="str">
            <v>GVTNT</v>
          </cell>
        </row>
        <row r="2687">
          <cell r="AH2687">
            <v>0</v>
          </cell>
          <cell r="AI2687" t="str">
            <v>Nusidėvėjęs</v>
          </cell>
          <cell r="AJ2687" t="str">
            <v>GVTNT</v>
          </cell>
        </row>
        <row r="2688">
          <cell r="AH2688">
            <v>0</v>
          </cell>
          <cell r="AI2688" t="str">
            <v>Nusidėvėjęs</v>
          </cell>
          <cell r="AJ2688" t="str">
            <v>GVTNT</v>
          </cell>
        </row>
        <row r="2689">
          <cell r="AH2689">
            <v>0</v>
          </cell>
          <cell r="AI2689" t="str">
            <v>Nusidėvėjęs</v>
          </cell>
          <cell r="AJ2689" t="str">
            <v>GVTNT</v>
          </cell>
        </row>
        <row r="2690">
          <cell r="AH2690">
            <v>0</v>
          </cell>
          <cell r="AI2690" t="str">
            <v>Nusidėvėjęs</v>
          </cell>
          <cell r="AJ2690" t="str">
            <v>GVTNT</v>
          </cell>
        </row>
        <row r="2691">
          <cell r="AH2691">
            <v>0</v>
          </cell>
          <cell r="AI2691" t="str">
            <v>Nusidėvėjęs</v>
          </cell>
          <cell r="AJ2691" t="str">
            <v>GVTNT</v>
          </cell>
        </row>
        <row r="2692">
          <cell r="AH2692">
            <v>0</v>
          </cell>
          <cell r="AI2692" t="str">
            <v>Nusidėvėjęs</v>
          </cell>
          <cell r="AJ2692" t="str">
            <v>GVTNT</v>
          </cell>
        </row>
        <row r="2693">
          <cell r="AH2693">
            <v>0</v>
          </cell>
          <cell r="AI2693" t="str">
            <v>Nusidėvėjęs</v>
          </cell>
          <cell r="AJ2693" t="str">
            <v>GVTNT</v>
          </cell>
        </row>
        <row r="2694">
          <cell r="AH2694">
            <v>0</v>
          </cell>
          <cell r="AI2694" t="str">
            <v>Nusidėvėjęs</v>
          </cell>
          <cell r="AJ2694" t="str">
            <v>GVTNT</v>
          </cell>
        </row>
        <row r="2695">
          <cell r="AH2695">
            <v>0</v>
          </cell>
          <cell r="AI2695" t="str">
            <v>Nusidėvėjęs</v>
          </cell>
          <cell r="AJ2695" t="str">
            <v>GVTNT</v>
          </cell>
        </row>
        <row r="2696">
          <cell r="AH2696">
            <v>0</v>
          </cell>
          <cell r="AI2696" t="str">
            <v>Nusidėvėjęs</v>
          </cell>
          <cell r="AJ2696" t="str">
            <v>GVTNT</v>
          </cell>
        </row>
        <row r="2697">
          <cell r="AH2697">
            <v>0</v>
          </cell>
          <cell r="AI2697" t="str">
            <v>Nusidėvėjęs</v>
          </cell>
          <cell r="AJ2697" t="str">
            <v>GVTNT</v>
          </cell>
        </row>
        <row r="2698">
          <cell r="AH2698">
            <v>0</v>
          </cell>
          <cell r="AI2698" t="str">
            <v>Nusidėvėjęs</v>
          </cell>
          <cell r="AJ2698" t="str">
            <v>GVTNT</v>
          </cell>
        </row>
        <row r="2699">
          <cell r="AH2699">
            <v>0</v>
          </cell>
          <cell r="AI2699" t="str">
            <v>Nusidėvėjęs</v>
          </cell>
          <cell r="AJ2699" t="str">
            <v>GVTNT</v>
          </cell>
        </row>
        <row r="2700">
          <cell r="AH2700">
            <v>0</v>
          </cell>
          <cell r="AI2700" t="str">
            <v>Nusidėvėjęs</v>
          </cell>
          <cell r="AJ2700" t="str">
            <v>GVTNT</v>
          </cell>
        </row>
        <row r="2701">
          <cell r="AH2701">
            <v>0</v>
          </cell>
          <cell r="AI2701" t="str">
            <v>Nusidėvėjęs</v>
          </cell>
          <cell r="AJ2701" t="str">
            <v>GVTNT</v>
          </cell>
        </row>
        <row r="2702">
          <cell r="AH2702">
            <v>0</v>
          </cell>
          <cell r="AI2702" t="str">
            <v>Nusidėvėjęs</v>
          </cell>
          <cell r="AJ2702" t="str">
            <v>GVTNT</v>
          </cell>
        </row>
        <row r="2703">
          <cell r="AH2703">
            <v>0</v>
          </cell>
          <cell r="AI2703" t="str">
            <v>Nusidėvėjęs</v>
          </cell>
          <cell r="AJ2703" t="str">
            <v>GVTNT</v>
          </cell>
        </row>
        <row r="2704">
          <cell r="AH2704">
            <v>0</v>
          </cell>
          <cell r="AI2704" t="str">
            <v>Nusidėvėjęs</v>
          </cell>
          <cell r="AJ2704" t="str">
            <v>GVTNT</v>
          </cell>
        </row>
        <row r="2705">
          <cell r="AH2705">
            <v>0</v>
          </cell>
          <cell r="AI2705" t="str">
            <v>Nusidėvėjęs</v>
          </cell>
          <cell r="AJ2705" t="str">
            <v>GVTNT</v>
          </cell>
        </row>
        <row r="2706">
          <cell r="AH2706">
            <v>0</v>
          </cell>
          <cell r="AI2706" t="str">
            <v>Nusidėvėjęs</v>
          </cell>
          <cell r="AJ2706" t="str">
            <v>GVTNT</v>
          </cell>
        </row>
        <row r="2707">
          <cell r="AH2707">
            <v>0</v>
          </cell>
          <cell r="AI2707" t="str">
            <v>Nusidėvėjęs</v>
          </cell>
          <cell r="AJ2707" t="str">
            <v>GVTNT</v>
          </cell>
        </row>
        <row r="2708">
          <cell r="AH2708">
            <v>0</v>
          </cell>
          <cell r="AI2708" t="str">
            <v>Nusidėvėjęs</v>
          </cell>
          <cell r="AJ2708" t="str">
            <v>GVTNT</v>
          </cell>
        </row>
        <row r="2709">
          <cell r="AH2709">
            <v>0</v>
          </cell>
          <cell r="AI2709" t="str">
            <v>Nusidėvėjęs</v>
          </cell>
          <cell r="AJ2709" t="str">
            <v>GVTNT</v>
          </cell>
        </row>
        <row r="2710">
          <cell r="AH2710">
            <v>0</v>
          </cell>
          <cell r="AI2710" t="str">
            <v>Nusidėvėjęs</v>
          </cell>
          <cell r="AJ2710" t="str">
            <v>GVTNT</v>
          </cell>
        </row>
        <row r="2711">
          <cell r="AH2711">
            <v>0</v>
          </cell>
          <cell r="AI2711" t="str">
            <v>Nusidėvėjęs</v>
          </cell>
          <cell r="AJ2711" t="str">
            <v>GVTNT</v>
          </cell>
        </row>
        <row r="2712">
          <cell r="AH2712">
            <v>0</v>
          </cell>
          <cell r="AI2712" t="str">
            <v>Nusidėvėjęs</v>
          </cell>
          <cell r="AJ2712" t="str">
            <v>GVTNT</v>
          </cell>
        </row>
        <row r="2713">
          <cell r="AH2713">
            <v>0</v>
          </cell>
          <cell r="AI2713" t="str">
            <v>Nusidėvėjęs</v>
          </cell>
          <cell r="AJ2713" t="str">
            <v>GVTNT</v>
          </cell>
        </row>
        <row r="2714">
          <cell r="AH2714">
            <v>0</v>
          </cell>
          <cell r="AI2714" t="str">
            <v>Nusidėvėjęs</v>
          </cell>
          <cell r="AJ2714" t="str">
            <v>GVTNT</v>
          </cell>
        </row>
        <row r="2715">
          <cell r="AH2715">
            <v>0</v>
          </cell>
          <cell r="AI2715" t="str">
            <v>Nusidėvėjęs</v>
          </cell>
          <cell r="AJ2715" t="str">
            <v>GVTNT</v>
          </cell>
        </row>
        <row r="2716">
          <cell r="AH2716">
            <v>0</v>
          </cell>
          <cell r="AI2716" t="str">
            <v>Nusidėvėjęs</v>
          </cell>
          <cell r="AJ2716" t="str">
            <v>GVTNT</v>
          </cell>
        </row>
        <row r="2717">
          <cell r="AH2717">
            <v>0</v>
          </cell>
          <cell r="AI2717" t="str">
            <v>Nusidėvėjęs</v>
          </cell>
          <cell r="AJ2717" t="str">
            <v>GVTNT</v>
          </cell>
        </row>
        <row r="2718">
          <cell r="AH2718">
            <v>0</v>
          </cell>
          <cell r="AI2718" t="str">
            <v>Nusidėvėjęs</v>
          </cell>
          <cell r="AJ2718" t="str">
            <v>GVTNT</v>
          </cell>
        </row>
        <row r="2719">
          <cell r="AH2719">
            <v>0</v>
          </cell>
          <cell r="AI2719" t="str">
            <v>Nusidėvėjęs</v>
          </cell>
          <cell r="AJ2719" t="str">
            <v>GVTNT</v>
          </cell>
        </row>
        <row r="2720">
          <cell r="AH2720">
            <v>0</v>
          </cell>
          <cell r="AI2720" t="str">
            <v>Nusidėvėjęs</v>
          </cell>
          <cell r="AJ2720" t="str">
            <v>GVTNT</v>
          </cell>
        </row>
        <row r="2721">
          <cell r="AH2721">
            <v>0</v>
          </cell>
          <cell r="AI2721" t="str">
            <v>Nusidėvėjęs</v>
          </cell>
          <cell r="AJ2721" t="str">
            <v>GVTNT</v>
          </cell>
        </row>
        <row r="2722">
          <cell r="AH2722">
            <v>0</v>
          </cell>
          <cell r="AI2722" t="str">
            <v>Nusidėvėjęs</v>
          </cell>
          <cell r="AJ2722" t="str">
            <v>GVTNT</v>
          </cell>
        </row>
        <row r="2723">
          <cell r="AH2723">
            <v>0</v>
          </cell>
          <cell r="AI2723" t="str">
            <v>Nusidėvėjęs</v>
          </cell>
          <cell r="AJ2723" t="str">
            <v>GVTNT</v>
          </cell>
        </row>
        <row r="2724">
          <cell r="AH2724">
            <v>0</v>
          </cell>
          <cell r="AI2724" t="str">
            <v>Nusidėvėjęs</v>
          </cell>
          <cell r="AJ2724" t="str">
            <v>GVTNT</v>
          </cell>
        </row>
        <row r="2725">
          <cell r="AH2725">
            <v>0</v>
          </cell>
          <cell r="AI2725" t="str">
            <v>Nusidėvėjęs</v>
          </cell>
          <cell r="AJ2725" t="str">
            <v>GVTNT</v>
          </cell>
        </row>
        <row r="2726">
          <cell r="AH2726">
            <v>0</v>
          </cell>
          <cell r="AI2726" t="str">
            <v>Nusidėvėjęs</v>
          </cell>
          <cell r="AJ2726" t="str">
            <v>GVTNT</v>
          </cell>
        </row>
        <row r="2727">
          <cell r="AH2727">
            <v>0</v>
          </cell>
          <cell r="AI2727" t="str">
            <v>Nusidėvėjęs</v>
          </cell>
          <cell r="AJ2727" t="str">
            <v>GVTNT</v>
          </cell>
        </row>
        <row r="2728">
          <cell r="AH2728">
            <v>0</v>
          </cell>
          <cell r="AI2728" t="str">
            <v>Nusidėvėjęs</v>
          </cell>
          <cell r="AJ2728" t="str">
            <v>GVTNT</v>
          </cell>
        </row>
        <row r="2729">
          <cell r="AH2729">
            <v>0</v>
          </cell>
          <cell r="AI2729" t="str">
            <v>Nusidėvėjęs</v>
          </cell>
          <cell r="AJ2729" t="str">
            <v>GVTNT</v>
          </cell>
        </row>
        <row r="2730">
          <cell r="AH2730">
            <v>0</v>
          </cell>
          <cell r="AI2730" t="str">
            <v>Nusidėvėjęs</v>
          </cell>
          <cell r="AJ2730" t="str">
            <v>GVTNT</v>
          </cell>
        </row>
        <row r="2731">
          <cell r="AH2731">
            <v>0</v>
          </cell>
          <cell r="AI2731" t="str">
            <v>Nusidėvėjęs</v>
          </cell>
          <cell r="AJ2731" t="str">
            <v>GVTNT</v>
          </cell>
        </row>
        <row r="2732">
          <cell r="AH2732">
            <v>0</v>
          </cell>
          <cell r="AI2732" t="str">
            <v>Nusidėvėjęs</v>
          </cell>
          <cell r="AJ2732" t="str">
            <v>GVTNT</v>
          </cell>
        </row>
        <row r="2733">
          <cell r="AH2733">
            <v>0</v>
          </cell>
          <cell r="AI2733" t="str">
            <v>Nusidėvėjęs</v>
          </cell>
          <cell r="AJ2733" t="str">
            <v>GVTNT</v>
          </cell>
        </row>
        <row r="2734">
          <cell r="AH2734">
            <v>0</v>
          </cell>
          <cell r="AI2734" t="str">
            <v>Nusidėvėjęs</v>
          </cell>
          <cell r="AJ2734" t="str">
            <v>GVTNT</v>
          </cell>
        </row>
        <row r="2735">
          <cell r="AH2735">
            <v>0</v>
          </cell>
          <cell r="AI2735" t="str">
            <v>Nusidėvėjęs</v>
          </cell>
          <cell r="AJ2735" t="str">
            <v>GVTNT</v>
          </cell>
        </row>
        <row r="2736">
          <cell r="AH2736">
            <v>0</v>
          </cell>
          <cell r="AI2736" t="str">
            <v>Nusidėvėjęs</v>
          </cell>
          <cell r="AJ2736" t="str">
            <v>GVTNT</v>
          </cell>
        </row>
        <row r="2737">
          <cell r="AH2737">
            <v>0</v>
          </cell>
          <cell r="AI2737" t="str">
            <v>Nusidėvėjęs</v>
          </cell>
          <cell r="AJ2737" t="str">
            <v>GVTNT</v>
          </cell>
        </row>
        <row r="2738">
          <cell r="AH2738">
            <v>0</v>
          </cell>
          <cell r="AI2738" t="str">
            <v>Nusidėvėjęs</v>
          </cell>
          <cell r="AJ2738" t="str">
            <v>GVTNT</v>
          </cell>
        </row>
        <row r="2739">
          <cell r="AH2739">
            <v>0</v>
          </cell>
          <cell r="AI2739" t="str">
            <v>Nusidėvėjęs</v>
          </cell>
          <cell r="AJ2739" t="str">
            <v>GVTNT</v>
          </cell>
        </row>
        <row r="2740">
          <cell r="AH2740">
            <v>0</v>
          </cell>
          <cell r="AI2740" t="str">
            <v>Nusidėvėjęs</v>
          </cell>
          <cell r="AJ2740" t="str">
            <v>GVTNT</v>
          </cell>
        </row>
        <row r="2741">
          <cell r="AH2741">
            <v>0</v>
          </cell>
          <cell r="AI2741" t="str">
            <v>Nusidėvėjęs</v>
          </cell>
          <cell r="AJ2741" t="str">
            <v>GVTNT</v>
          </cell>
        </row>
        <row r="2742">
          <cell r="AH2742">
            <v>0</v>
          </cell>
          <cell r="AI2742" t="str">
            <v>Nusidėvėjęs</v>
          </cell>
          <cell r="AJ2742" t="str">
            <v>GVTNT</v>
          </cell>
        </row>
        <row r="2743">
          <cell r="AH2743">
            <v>0</v>
          </cell>
          <cell r="AI2743" t="str">
            <v>Nusidėvėjęs</v>
          </cell>
          <cell r="AJ2743" t="str">
            <v>GVTNT</v>
          </cell>
        </row>
        <row r="2744">
          <cell r="AH2744">
            <v>0</v>
          </cell>
          <cell r="AI2744" t="str">
            <v>Nusidėvėjęs</v>
          </cell>
          <cell r="AJ2744" t="str">
            <v>GVTNT</v>
          </cell>
        </row>
        <row r="2745">
          <cell r="AH2745">
            <v>0</v>
          </cell>
          <cell r="AI2745" t="str">
            <v>Nusidėvėjęs</v>
          </cell>
          <cell r="AJ2745" t="str">
            <v>GVTNT</v>
          </cell>
        </row>
        <row r="2746">
          <cell r="AH2746">
            <v>0</v>
          </cell>
          <cell r="AI2746" t="str">
            <v>Nusidėvėjęs</v>
          </cell>
          <cell r="AJ2746" t="str">
            <v>GVTNT</v>
          </cell>
        </row>
        <row r="2747">
          <cell r="AH2747">
            <v>0</v>
          </cell>
          <cell r="AI2747" t="str">
            <v>Nusidėvėjęs</v>
          </cell>
          <cell r="AJ2747" t="str">
            <v>GVTNT</v>
          </cell>
        </row>
        <row r="2748">
          <cell r="AH2748">
            <v>0</v>
          </cell>
          <cell r="AI2748" t="str">
            <v>Nusidėvėjęs</v>
          </cell>
          <cell r="AJ2748" t="str">
            <v>GVTNT</v>
          </cell>
        </row>
        <row r="2749">
          <cell r="AH2749">
            <v>0</v>
          </cell>
          <cell r="AI2749" t="str">
            <v>Nusidėvėjęs</v>
          </cell>
          <cell r="AJ2749" t="str">
            <v>GVTNT</v>
          </cell>
        </row>
        <row r="2750">
          <cell r="AH2750">
            <v>0</v>
          </cell>
          <cell r="AI2750" t="str">
            <v>Nusidėvėjęs</v>
          </cell>
          <cell r="AJ2750" t="str">
            <v>GVTNT</v>
          </cell>
        </row>
        <row r="2751">
          <cell r="AH2751">
            <v>0</v>
          </cell>
          <cell r="AI2751" t="str">
            <v>Nusidėvėjęs</v>
          </cell>
          <cell r="AJ2751" t="str">
            <v>GVTNT</v>
          </cell>
        </row>
        <row r="2752">
          <cell r="AH2752">
            <v>0</v>
          </cell>
          <cell r="AI2752" t="str">
            <v>Nusidėvėjęs</v>
          </cell>
          <cell r="AJ2752" t="str">
            <v>GVTNT</v>
          </cell>
        </row>
        <row r="2753">
          <cell r="AH2753">
            <v>0</v>
          </cell>
          <cell r="AI2753" t="str">
            <v>Nusidėvėjęs</v>
          </cell>
          <cell r="AJ2753" t="str">
            <v>GVTNT</v>
          </cell>
        </row>
        <row r="2754">
          <cell r="AH2754">
            <v>0</v>
          </cell>
          <cell r="AI2754" t="str">
            <v>Nusidėvėjęs</v>
          </cell>
          <cell r="AJ2754" t="str">
            <v>GVTNT</v>
          </cell>
        </row>
        <row r="2755">
          <cell r="AH2755">
            <v>0</v>
          </cell>
          <cell r="AI2755" t="str">
            <v>Nusidėvėjęs</v>
          </cell>
          <cell r="AJ2755" t="str">
            <v>GVTNT</v>
          </cell>
        </row>
        <row r="2756">
          <cell r="AH2756">
            <v>0</v>
          </cell>
          <cell r="AI2756" t="str">
            <v>Nusidėvėjęs</v>
          </cell>
          <cell r="AJ2756" t="str">
            <v>GVTNT</v>
          </cell>
        </row>
        <row r="2757">
          <cell r="AH2757">
            <v>0</v>
          </cell>
          <cell r="AI2757" t="str">
            <v>Nusidėvėjęs</v>
          </cell>
          <cell r="AJ2757" t="str">
            <v>GVTNT</v>
          </cell>
        </row>
        <row r="2758">
          <cell r="AH2758">
            <v>0</v>
          </cell>
          <cell r="AI2758" t="str">
            <v>Nusidėvėjęs</v>
          </cell>
          <cell r="AJ2758" t="str">
            <v>GVTNT</v>
          </cell>
        </row>
        <row r="2759">
          <cell r="AH2759">
            <v>0</v>
          </cell>
          <cell r="AI2759" t="str">
            <v>Nusidėvėjęs</v>
          </cell>
          <cell r="AJ2759" t="str">
            <v>GVTNT</v>
          </cell>
        </row>
        <row r="2760">
          <cell r="AH2760">
            <v>0</v>
          </cell>
          <cell r="AI2760" t="str">
            <v>Nusidėvėjęs</v>
          </cell>
          <cell r="AJ2760" t="str">
            <v>GVTNT</v>
          </cell>
        </row>
        <row r="2761">
          <cell r="AH2761">
            <v>0</v>
          </cell>
          <cell r="AI2761" t="str">
            <v>Nusidėvėjęs</v>
          </cell>
          <cell r="AJ2761" t="str">
            <v>GVTNT</v>
          </cell>
        </row>
        <row r="2762">
          <cell r="AH2762">
            <v>0</v>
          </cell>
          <cell r="AI2762" t="str">
            <v>Nusidėvėjęs</v>
          </cell>
          <cell r="AJ2762" t="str">
            <v>GVTNT</v>
          </cell>
        </row>
        <row r="2763">
          <cell r="AH2763">
            <v>0</v>
          </cell>
          <cell r="AI2763" t="str">
            <v>Nusidėvėjęs</v>
          </cell>
          <cell r="AJ2763" t="str">
            <v>GVTNT</v>
          </cell>
        </row>
        <row r="2764">
          <cell r="AH2764">
            <v>0</v>
          </cell>
          <cell r="AI2764" t="str">
            <v>Nusidėvėjęs</v>
          </cell>
          <cell r="AJ2764" t="str">
            <v>GVTNT</v>
          </cell>
        </row>
        <row r="2765">
          <cell r="AH2765">
            <v>0</v>
          </cell>
          <cell r="AI2765" t="str">
            <v>Nusidėvėjęs</v>
          </cell>
          <cell r="AJ2765" t="str">
            <v>GVTNT</v>
          </cell>
        </row>
        <row r="2766">
          <cell r="AH2766">
            <v>0</v>
          </cell>
          <cell r="AI2766" t="str">
            <v>Nusidėvėjęs</v>
          </cell>
          <cell r="AJ2766" t="str">
            <v>GVTNT</v>
          </cell>
        </row>
        <row r="2767">
          <cell r="AH2767">
            <v>0</v>
          </cell>
          <cell r="AI2767" t="str">
            <v>Nusidėvėjęs</v>
          </cell>
          <cell r="AJ2767" t="str">
            <v>GVTNT</v>
          </cell>
        </row>
        <row r="2768">
          <cell r="AH2768">
            <v>0</v>
          </cell>
          <cell r="AI2768" t="str">
            <v>Nusidėvėjęs</v>
          </cell>
          <cell r="AJ2768" t="str">
            <v>GVTNT</v>
          </cell>
        </row>
        <row r="2769">
          <cell r="AH2769">
            <v>0</v>
          </cell>
          <cell r="AI2769" t="str">
            <v>Nusidėvėjęs</v>
          </cell>
          <cell r="AJ2769" t="str">
            <v>GVTNT</v>
          </cell>
        </row>
        <row r="2770">
          <cell r="AH2770">
            <v>0</v>
          </cell>
          <cell r="AI2770" t="str">
            <v>Nusidėvėjęs</v>
          </cell>
          <cell r="AJ2770" t="str">
            <v>GVTNT</v>
          </cell>
        </row>
        <row r="2771">
          <cell r="AH2771">
            <v>0</v>
          </cell>
          <cell r="AI2771" t="str">
            <v>Nusidėvėjęs</v>
          </cell>
          <cell r="AJ2771" t="str">
            <v>GVTNT</v>
          </cell>
        </row>
        <row r="2772">
          <cell r="AH2772">
            <v>0</v>
          </cell>
          <cell r="AI2772" t="str">
            <v>Nusidėvėjęs</v>
          </cell>
          <cell r="AJ2772" t="str">
            <v>GVTNT</v>
          </cell>
        </row>
        <row r="2773">
          <cell r="AH2773">
            <v>0</v>
          </cell>
          <cell r="AI2773" t="str">
            <v>Nusidėvėjęs</v>
          </cell>
          <cell r="AJ2773" t="str">
            <v>GVTNT</v>
          </cell>
        </row>
        <row r="2774">
          <cell r="AH2774">
            <v>0</v>
          </cell>
          <cell r="AI2774" t="str">
            <v>Nusidėvėjęs</v>
          </cell>
          <cell r="AJ2774" t="str">
            <v>GVTNT</v>
          </cell>
        </row>
        <row r="2775">
          <cell r="AH2775">
            <v>0</v>
          </cell>
          <cell r="AI2775" t="str">
            <v>Nusidėvėjęs</v>
          </cell>
          <cell r="AJ2775" t="str">
            <v>GVTNT</v>
          </cell>
        </row>
        <row r="2776">
          <cell r="AH2776">
            <v>0</v>
          </cell>
          <cell r="AI2776" t="str">
            <v>Nusidėvėjęs</v>
          </cell>
          <cell r="AJ2776" t="str">
            <v>GVTNT</v>
          </cell>
        </row>
        <row r="2777">
          <cell r="AH2777">
            <v>0</v>
          </cell>
          <cell r="AI2777" t="str">
            <v>Nusidėvėjęs</v>
          </cell>
          <cell r="AJ2777" t="str">
            <v>GVTNT</v>
          </cell>
        </row>
        <row r="2778">
          <cell r="AH2778">
            <v>0</v>
          </cell>
          <cell r="AI2778" t="str">
            <v>Nusidėvėjęs</v>
          </cell>
          <cell r="AJ2778" t="str">
            <v>GVTNT</v>
          </cell>
        </row>
        <row r="2779">
          <cell r="AH2779">
            <v>0</v>
          </cell>
          <cell r="AI2779" t="str">
            <v>Nusidėvėjęs</v>
          </cell>
          <cell r="AJ2779" t="str">
            <v>GVTNT</v>
          </cell>
        </row>
        <row r="2780">
          <cell r="AH2780">
            <v>0</v>
          </cell>
          <cell r="AI2780" t="str">
            <v>Nusidėvėjęs</v>
          </cell>
          <cell r="AJ2780" t="str">
            <v>GVTNT</v>
          </cell>
        </row>
        <row r="2781">
          <cell r="AH2781">
            <v>0</v>
          </cell>
          <cell r="AI2781" t="str">
            <v>Nusidėvėjęs</v>
          </cell>
          <cell r="AJ2781" t="str">
            <v>GVTNT</v>
          </cell>
        </row>
        <row r="2782">
          <cell r="AH2782">
            <v>0</v>
          </cell>
          <cell r="AI2782" t="str">
            <v>Nusidėvėjęs</v>
          </cell>
          <cell r="AJ2782" t="str">
            <v>GVTNT</v>
          </cell>
        </row>
        <row r="2783">
          <cell r="AH2783">
            <v>0</v>
          </cell>
          <cell r="AI2783" t="str">
            <v>Nusidėvėjęs</v>
          </cell>
          <cell r="AJ2783" t="str">
            <v>GVTNT</v>
          </cell>
        </row>
        <row r="2784">
          <cell r="AH2784">
            <v>0</v>
          </cell>
          <cell r="AI2784" t="str">
            <v>Nusidėvėjęs</v>
          </cell>
          <cell r="AJ2784" t="str">
            <v>GVTNT</v>
          </cell>
        </row>
        <row r="2785">
          <cell r="AH2785">
            <v>0</v>
          </cell>
          <cell r="AI2785" t="str">
            <v>Nusidėvėjęs</v>
          </cell>
          <cell r="AJ2785" t="str">
            <v>GVTNT</v>
          </cell>
        </row>
        <row r="2786">
          <cell r="AH2786">
            <v>0</v>
          </cell>
          <cell r="AI2786" t="str">
            <v>Nusidėvėjęs</v>
          </cell>
          <cell r="AJ2786" t="str">
            <v>GVTNT</v>
          </cell>
        </row>
        <row r="2787">
          <cell r="AH2787">
            <v>0</v>
          </cell>
          <cell r="AI2787" t="str">
            <v>Nusidėvėjęs</v>
          </cell>
          <cell r="AJ2787" t="str">
            <v>GVTNT</v>
          </cell>
        </row>
        <row r="2788">
          <cell r="AH2788">
            <v>0</v>
          </cell>
          <cell r="AI2788" t="str">
            <v>Nusidėvėjęs</v>
          </cell>
          <cell r="AJ2788" t="str">
            <v>GVTNT</v>
          </cell>
        </row>
        <row r="2789">
          <cell r="AH2789">
            <v>0</v>
          </cell>
          <cell r="AI2789" t="str">
            <v>Nusidėvėjęs</v>
          </cell>
          <cell r="AJ2789" t="str">
            <v>GVTNT</v>
          </cell>
        </row>
        <row r="2790">
          <cell r="AH2790">
            <v>0</v>
          </cell>
          <cell r="AI2790" t="str">
            <v>Nusidėvėjęs</v>
          </cell>
          <cell r="AJ2790" t="str">
            <v>GVTNT</v>
          </cell>
        </row>
        <row r="2791">
          <cell r="AH2791">
            <v>0</v>
          </cell>
          <cell r="AI2791" t="str">
            <v>Nusidėvėjęs</v>
          </cell>
          <cell r="AJ2791" t="str">
            <v>GVTNT</v>
          </cell>
        </row>
        <row r="2792">
          <cell r="AH2792">
            <v>0</v>
          </cell>
          <cell r="AI2792" t="str">
            <v>Nusidėvėjęs</v>
          </cell>
          <cell r="AJ2792" t="str">
            <v>GVTNT</v>
          </cell>
        </row>
        <row r="2793">
          <cell r="AH2793">
            <v>0</v>
          </cell>
          <cell r="AI2793" t="str">
            <v>Nusidėvėjęs</v>
          </cell>
          <cell r="AJ2793" t="str">
            <v>GVTNT</v>
          </cell>
        </row>
        <row r="2794">
          <cell r="AH2794">
            <v>0</v>
          </cell>
          <cell r="AI2794" t="str">
            <v>Nusidėvėjęs</v>
          </cell>
          <cell r="AJ2794" t="str">
            <v>GVTNT</v>
          </cell>
        </row>
        <row r="2795">
          <cell r="AH2795">
            <v>0</v>
          </cell>
          <cell r="AI2795" t="str">
            <v>Nusidėvėjęs</v>
          </cell>
          <cell r="AJ2795" t="str">
            <v>GVTNT</v>
          </cell>
        </row>
        <row r="2796">
          <cell r="AH2796">
            <v>0</v>
          </cell>
          <cell r="AI2796" t="str">
            <v>Nusidėvėjęs</v>
          </cell>
          <cell r="AJ2796" t="str">
            <v>GVTNT</v>
          </cell>
        </row>
        <row r="2797">
          <cell r="AH2797">
            <v>0</v>
          </cell>
          <cell r="AI2797" t="str">
            <v>Nusidėvėjęs</v>
          </cell>
          <cell r="AJ2797" t="str">
            <v>GVTNT</v>
          </cell>
        </row>
        <row r="2798">
          <cell r="AH2798">
            <v>0</v>
          </cell>
          <cell r="AI2798" t="str">
            <v>Nusidėvėjęs</v>
          </cell>
          <cell r="AJ2798" t="str">
            <v>GVTNT</v>
          </cell>
        </row>
        <row r="2799">
          <cell r="AH2799">
            <v>0</v>
          </cell>
          <cell r="AI2799" t="str">
            <v>Nusidėvėjęs</v>
          </cell>
          <cell r="AJ2799" t="str">
            <v>GVTNT</v>
          </cell>
        </row>
        <row r="2800">
          <cell r="AH2800">
            <v>0</v>
          </cell>
          <cell r="AI2800" t="str">
            <v>Nusidėvėjęs</v>
          </cell>
          <cell r="AJ2800" t="str">
            <v>GVTNT</v>
          </cell>
        </row>
        <row r="2801">
          <cell r="AH2801">
            <v>0</v>
          </cell>
          <cell r="AI2801" t="str">
            <v>Nusidėvėjęs</v>
          </cell>
          <cell r="AJ2801" t="str">
            <v>GVTNT</v>
          </cell>
        </row>
        <row r="2802">
          <cell r="AH2802">
            <v>0</v>
          </cell>
          <cell r="AI2802" t="str">
            <v>Nusidėvėjęs</v>
          </cell>
          <cell r="AJ2802" t="str">
            <v>GVTNT</v>
          </cell>
        </row>
        <row r="2803">
          <cell r="AH2803">
            <v>0</v>
          </cell>
          <cell r="AI2803" t="str">
            <v>Nusidėvėjęs</v>
          </cell>
          <cell r="AJ2803" t="str">
            <v>GVTNT</v>
          </cell>
        </row>
        <row r="2804">
          <cell r="AH2804">
            <v>0</v>
          </cell>
          <cell r="AI2804" t="str">
            <v>Nusidėvėjęs</v>
          </cell>
          <cell r="AJ2804" t="str">
            <v>GVTNT</v>
          </cell>
        </row>
        <row r="2805">
          <cell r="AH2805">
            <v>0</v>
          </cell>
          <cell r="AI2805" t="str">
            <v>Nusidėvėjęs</v>
          </cell>
          <cell r="AJ2805" t="str">
            <v>GVTNT</v>
          </cell>
        </row>
        <row r="2806">
          <cell r="AH2806">
            <v>0</v>
          </cell>
          <cell r="AI2806" t="str">
            <v>Nusidėvėjęs</v>
          </cell>
          <cell r="AJ2806" t="str">
            <v>GVTNT</v>
          </cell>
        </row>
        <row r="2807">
          <cell r="AH2807">
            <v>0</v>
          </cell>
          <cell r="AI2807" t="str">
            <v>Nusidėvėjęs</v>
          </cell>
          <cell r="AJ2807" t="str">
            <v>GVTNT</v>
          </cell>
        </row>
        <row r="2808">
          <cell r="AH2808">
            <v>0</v>
          </cell>
          <cell r="AI2808" t="str">
            <v>Nusidėvėjęs</v>
          </cell>
          <cell r="AJ2808" t="str">
            <v>GVTNT</v>
          </cell>
        </row>
        <row r="2809">
          <cell r="AH2809">
            <v>0</v>
          </cell>
          <cell r="AI2809" t="str">
            <v>Nusidėvėjęs</v>
          </cell>
          <cell r="AJ2809" t="str">
            <v>GVTNT</v>
          </cell>
        </row>
        <row r="2810">
          <cell r="AH2810">
            <v>0</v>
          </cell>
          <cell r="AI2810" t="str">
            <v>Nusidėvėjęs</v>
          </cell>
          <cell r="AJ2810" t="str">
            <v>GVTNT</v>
          </cell>
        </row>
        <row r="2811">
          <cell r="AH2811">
            <v>0</v>
          </cell>
          <cell r="AI2811" t="str">
            <v>Nusidėvėjęs</v>
          </cell>
          <cell r="AJ2811" t="str">
            <v>GVTNT</v>
          </cell>
        </row>
        <row r="2812">
          <cell r="AH2812">
            <v>0</v>
          </cell>
          <cell r="AI2812" t="str">
            <v>Nusidėvėjęs</v>
          </cell>
          <cell r="AJ2812" t="str">
            <v>GVTNT</v>
          </cell>
        </row>
        <row r="2813">
          <cell r="AH2813">
            <v>0</v>
          </cell>
          <cell r="AI2813" t="str">
            <v>Nusidėvėjęs</v>
          </cell>
          <cell r="AJ2813" t="str">
            <v>GVTNT</v>
          </cell>
        </row>
        <row r="2814">
          <cell r="AH2814">
            <v>0</v>
          </cell>
          <cell r="AI2814" t="str">
            <v>Nusidėvėjęs</v>
          </cell>
          <cell r="AJ2814" t="str">
            <v>GVTNT</v>
          </cell>
        </row>
        <row r="2815">
          <cell r="AH2815">
            <v>0</v>
          </cell>
          <cell r="AI2815" t="str">
            <v>Nusidėvėjęs</v>
          </cell>
          <cell r="AJ2815" t="str">
            <v>GVTNT</v>
          </cell>
        </row>
        <row r="2816">
          <cell r="AH2816">
            <v>0</v>
          </cell>
          <cell r="AI2816" t="str">
            <v>Nusidėvėjęs</v>
          </cell>
          <cell r="AJ2816" t="str">
            <v>GVTNT</v>
          </cell>
        </row>
        <row r="2817">
          <cell r="AH2817">
            <v>0</v>
          </cell>
          <cell r="AI2817" t="str">
            <v>Nusidėvėjęs</v>
          </cell>
          <cell r="AJ2817" t="str">
            <v>GVTNT</v>
          </cell>
        </row>
        <row r="2818">
          <cell r="AH2818">
            <v>0</v>
          </cell>
          <cell r="AI2818" t="str">
            <v>Nusidėvėjęs</v>
          </cell>
          <cell r="AJ2818" t="str">
            <v>GVTNT</v>
          </cell>
        </row>
        <row r="2819">
          <cell r="AH2819">
            <v>0</v>
          </cell>
          <cell r="AI2819" t="str">
            <v>Nusidėvėjęs</v>
          </cell>
          <cell r="AJ2819" t="str">
            <v>GVTNT</v>
          </cell>
        </row>
        <row r="2820">
          <cell r="AH2820">
            <v>0</v>
          </cell>
          <cell r="AI2820" t="str">
            <v>Nusidėvėjęs</v>
          </cell>
          <cell r="AJ2820" t="str">
            <v>GVTNT</v>
          </cell>
        </row>
        <row r="2821">
          <cell r="AH2821">
            <v>0</v>
          </cell>
          <cell r="AI2821" t="str">
            <v>Nusidėvėjęs</v>
          </cell>
          <cell r="AJ2821" t="str">
            <v>GVTNT</v>
          </cell>
        </row>
        <row r="2822">
          <cell r="AH2822">
            <v>0</v>
          </cell>
          <cell r="AI2822" t="str">
            <v>Nusidėvėjęs</v>
          </cell>
          <cell r="AJ2822" t="str">
            <v>GVTNT</v>
          </cell>
        </row>
        <row r="2823">
          <cell r="AH2823">
            <v>0</v>
          </cell>
          <cell r="AI2823" t="str">
            <v>Nusidėvėjęs</v>
          </cell>
          <cell r="AJ2823" t="str">
            <v>GVTNT</v>
          </cell>
        </row>
        <row r="2824">
          <cell r="AH2824">
            <v>0</v>
          </cell>
          <cell r="AI2824" t="str">
            <v>Nusidėvėjęs</v>
          </cell>
          <cell r="AJ2824" t="str">
            <v>GVTNT</v>
          </cell>
        </row>
        <row r="2825">
          <cell r="AH2825">
            <v>0</v>
          </cell>
          <cell r="AI2825" t="str">
            <v>Nusidėvėjęs</v>
          </cell>
          <cell r="AJ2825" t="str">
            <v>GVTNT</v>
          </cell>
        </row>
        <row r="2826">
          <cell r="AH2826">
            <v>0</v>
          </cell>
          <cell r="AI2826" t="str">
            <v>Nusidėvėjęs</v>
          </cell>
          <cell r="AJ2826" t="str">
            <v>GVTNT</v>
          </cell>
        </row>
        <row r="2827">
          <cell r="AH2827">
            <v>0</v>
          </cell>
          <cell r="AI2827" t="str">
            <v>Nusidėvėjęs</v>
          </cell>
          <cell r="AJ2827" t="str">
            <v>GVTNT</v>
          </cell>
        </row>
        <row r="2828">
          <cell r="AH2828">
            <v>0</v>
          </cell>
          <cell r="AI2828" t="str">
            <v>Nusidėvėjęs</v>
          </cell>
          <cell r="AJ2828" t="str">
            <v>GVTNT</v>
          </cell>
        </row>
        <row r="2829">
          <cell r="AH2829">
            <v>0</v>
          </cell>
          <cell r="AI2829" t="str">
            <v>Nusidėvėjęs</v>
          </cell>
          <cell r="AJ2829" t="str">
            <v>GVTNT</v>
          </cell>
        </row>
        <row r="2830">
          <cell r="AH2830">
            <v>0</v>
          </cell>
          <cell r="AI2830" t="str">
            <v>Nusidėvėjęs</v>
          </cell>
          <cell r="AJ2830" t="str">
            <v>GVTNT</v>
          </cell>
        </row>
        <row r="2831">
          <cell r="AH2831">
            <v>0</v>
          </cell>
          <cell r="AI2831" t="str">
            <v>Nusidėvėjęs</v>
          </cell>
          <cell r="AJ2831" t="str">
            <v>GVTNT</v>
          </cell>
        </row>
        <row r="2832">
          <cell r="AH2832">
            <v>0</v>
          </cell>
          <cell r="AI2832" t="str">
            <v>Nusidėvėjęs</v>
          </cell>
          <cell r="AJ2832" t="str">
            <v>GVTNT</v>
          </cell>
        </row>
        <row r="2833">
          <cell r="AH2833">
            <v>0</v>
          </cell>
          <cell r="AI2833" t="str">
            <v>Nusidėvėjęs</v>
          </cell>
          <cell r="AJ2833" t="str">
            <v>GVTNT</v>
          </cell>
        </row>
        <row r="2834">
          <cell r="AH2834">
            <v>0</v>
          </cell>
          <cell r="AI2834" t="str">
            <v>Nusidėvėjęs</v>
          </cell>
          <cell r="AJ2834" t="str">
            <v>GVTNT</v>
          </cell>
        </row>
        <row r="2835">
          <cell r="AH2835">
            <v>0</v>
          </cell>
          <cell r="AI2835" t="str">
            <v>Nusidėvėjęs</v>
          </cell>
          <cell r="AJ2835" t="str">
            <v>GVTNT</v>
          </cell>
        </row>
        <row r="2836">
          <cell r="AH2836">
            <v>0</v>
          </cell>
          <cell r="AI2836" t="str">
            <v>Nusidėvėjęs</v>
          </cell>
          <cell r="AJ2836" t="str">
            <v>GVTNT</v>
          </cell>
        </row>
        <row r="2837">
          <cell r="AH2837">
            <v>0</v>
          </cell>
          <cell r="AI2837" t="str">
            <v>Nusidėvėjęs</v>
          </cell>
          <cell r="AJ2837" t="str">
            <v>GVTNT</v>
          </cell>
        </row>
        <row r="2838">
          <cell r="AH2838">
            <v>0</v>
          </cell>
          <cell r="AI2838" t="str">
            <v>Nusidėvėjęs</v>
          </cell>
          <cell r="AJ2838" t="str">
            <v>GVTNT</v>
          </cell>
        </row>
        <row r="2839">
          <cell r="AH2839">
            <v>0</v>
          </cell>
          <cell r="AI2839" t="str">
            <v>Nusidėvėjęs</v>
          </cell>
          <cell r="AJ2839" t="str">
            <v>GVTNT</v>
          </cell>
        </row>
        <row r="2840">
          <cell r="AH2840">
            <v>0</v>
          </cell>
          <cell r="AI2840" t="str">
            <v>Nusidėvėjęs</v>
          </cell>
          <cell r="AJ2840" t="str">
            <v>GVTNT</v>
          </cell>
        </row>
        <row r="2841">
          <cell r="AH2841">
            <v>0</v>
          </cell>
          <cell r="AI2841" t="str">
            <v>Nusidėvėjęs</v>
          </cell>
          <cell r="AJ2841" t="str">
            <v>GVTNT</v>
          </cell>
        </row>
        <row r="2842">
          <cell r="AH2842">
            <v>0</v>
          </cell>
          <cell r="AI2842" t="str">
            <v>Nusidėvėjęs</v>
          </cell>
          <cell r="AJ2842" t="str">
            <v>GVTNT</v>
          </cell>
        </row>
        <row r="2843">
          <cell r="AH2843">
            <v>0</v>
          </cell>
          <cell r="AI2843" t="str">
            <v>Nusidėvėjęs</v>
          </cell>
          <cell r="AJ2843" t="str">
            <v>GVTNT</v>
          </cell>
        </row>
        <row r="2844">
          <cell r="AH2844">
            <v>0</v>
          </cell>
          <cell r="AI2844" t="str">
            <v>Nusidėvėjęs</v>
          </cell>
          <cell r="AJ2844" t="str">
            <v>GVTNT</v>
          </cell>
        </row>
        <row r="2845">
          <cell r="AH2845">
            <v>0</v>
          </cell>
          <cell r="AI2845" t="str">
            <v>Nusidėvėjęs</v>
          </cell>
          <cell r="AJ2845" t="str">
            <v>GVTNT</v>
          </cell>
        </row>
        <row r="2846">
          <cell r="AH2846">
            <v>0</v>
          </cell>
          <cell r="AI2846" t="str">
            <v>Nusidėvėjęs</v>
          </cell>
          <cell r="AJ2846" t="str">
            <v>GVTNT</v>
          </cell>
        </row>
        <row r="2847">
          <cell r="AH2847">
            <v>0</v>
          </cell>
          <cell r="AI2847" t="str">
            <v>Nusidėvėjęs</v>
          </cell>
          <cell r="AJ2847" t="str">
            <v>GVTNT</v>
          </cell>
        </row>
        <row r="2848">
          <cell r="AH2848">
            <v>0</v>
          </cell>
          <cell r="AI2848" t="str">
            <v>Nusidėvėjęs</v>
          </cell>
          <cell r="AJ2848" t="str">
            <v>GVTNT</v>
          </cell>
        </row>
        <row r="2849">
          <cell r="AH2849">
            <v>0</v>
          </cell>
          <cell r="AI2849" t="str">
            <v>Nusidėvėjęs</v>
          </cell>
          <cell r="AJ2849" t="str">
            <v>GVTNT</v>
          </cell>
        </row>
        <row r="2850">
          <cell r="AH2850">
            <v>0</v>
          </cell>
          <cell r="AI2850" t="str">
            <v>Nusidėvėjęs</v>
          </cell>
          <cell r="AJ2850" t="str">
            <v>GVTNT</v>
          </cell>
        </row>
        <row r="2851">
          <cell r="AH2851">
            <v>0</v>
          </cell>
          <cell r="AI2851" t="str">
            <v>Nusidėvėjęs</v>
          </cell>
          <cell r="AJ2851" t="str">
            <v>GVTNT</v>
          </cell>
        </row>
        <row r="2852">
          <cell r="AH2852">
            <v>0</v>
          </cell>
          <cell r="AI2852" t="str">
            <v>Nusidėvėjęs</v>
          </cell>
          <cell r="AJ2852" t="str">
            <v>GVTNT</v>
          </cell>
        </row>
        <row r="2853">
          <cell r="AH2853">
            <v>0</v>
          </cell>
          <cell r="AI2853" t="str">
            <v>Nusidėvėjęs</v>
          </cell>
          <cell r="AJ2853" t="str">
            <v>GVTNT</v>
          </cell>
        </row>
        <row r="2854">
          <cell r="AH2854">
            <v>0</v>
          </cell>
          <cell r="AI2854" t="str">
            <v>Nusidėvėjęs</v>
          </cell>
          <cell r="AJ2854" t="str">
            <v>GVTNT</v>
          </cell>
        </row>
        <row r="2855">
          <cell r="AH2855">
            <v>0</v>
          </cell>
          <cell r="AI2855" t="str">
            <v>Nusidėvėjęs</v>
          </cell>
          <cell r="AJ2855" t="str">
            <v>GVTNT</v>
          </cell>
        </row>
        <row r="2856">
          <cell r="AH2856">
            <v>0</v>
          </cell>
          <cell r="AI2856" t="str">
            <v>Nusidėvėjęs</v>
          </cell>
          <cell r="AJ2856" t="str">
            <v>GVTNT</v>
          </cell>
        </row>
        <row r="2857">
          <cell r="AH2857">
            <v>0</v>
          </cell>
          <cell r="AI2857" t="str">
            <v>Nusidėvėjęs</v>
          </cell>
          <cell r="AJ2857" t="str">
            <v>GVTNT</v>
          </cell>
        </row>
        <row r="2858">
          <cell r="AH2858">
            <v>0</v>
          </cell>
          <cell r="AI2858" t="str">
            <v>Nusidėvėjęs</v>
          </cell>
          <cell r="AJ2858" t="str">
            <v>GVTNT</v>
          </cell>
        </row>
        <row r="2859">
          <cell r="AH2859">
            <v>0</v>
          </cell>
          <cell r="AI2859" t="str">
            <v>Nusidėvėjęs</v>
          </cell>
          <cell r="AJ2859" t="str">
            <v>GVTNT</v>
          </cell>
        </row>
        <row r="2860">
          <cell r="AH2860">
            <v>0</v>
          </cell>
          <cell r="AI2860" t="str">
            <v>Nusidėvėjęs</v>
          </cell>
          <cell r="AJ2860" t="str">
            <v>GVTNT</v>
          </cell>
        </row>
        <row r="2861">
          <cell r="AH2861">
            <v>0</v>
          </cell>
          <cell r="AI2861" t="str">
            <v>Nusidėvėjęs</v>
          </cell>
          <cell r="AJ2861" t="str">
            <v>GVTNT</v>
          </cell>
        </row>
        <row r="2862">
          <cell r="AH2862">
            <v>0</v>
          </cell>
          <cell r="AI2862" t="str">
            <v>Nusidėvėjęs</v>
          </cell>
          <cell r="AJ2862" t="str">
            <v>GVTNT</v>
          </cell>
        </row>
        <row r="2863">
          <cell r="AH2863">
            <v>0</v>
          </cell>
          <cell r="AI2863" t="str">
            <v>Nusidėvėjęs</v>
          </cell>
          <cell r="AJ2863" t="str">
            <v>GVTNT</v>
          </cell>
        </row>
        <row r="2864">
          <cell r="AH2864">
            <v>0</v>
          </cell>
          <cell r="AI2864" t="str">
            <v>Nusidėvėjęs</v>
          </cell>
          <cell r="AJ2864" t="str">
            <v>GVTNT</v>
          </cell>
        </row>
        <row r="2865">
          <cell r="AH2865">
            <v>0</v>
          </cell>
          <cell r="AI2865" t="str">
            <v>Nusidėvėjęs</v>
          </cell>
          <cell r="AJ2865" t="str">
            <v>GVTNT</v>
          </cell>
        </row>
        <row r="2866">
          <cell r="AH2866">
            <v>0</v>
          </cell>
          <cell r="AI2866" t="str">
            <v>Nusidėvėjęs</v>
          </cell>
          <cell r="AJ2866" t="str">
            <v>GVTNT</v>
          </cell>
        </row>
        <row r="2867">
          <cell r="AH2867">
            <v>0</v>
          </cell>
          <cell r="AI2867" t="str">
            <v>Nusidėvėjęs</v>
          </cell>
          <cell r="AJ2867" t="str">
            <v>GVTNT</v>
          </cell>
        </row>
        <row r="2868">
          <cell r="AH2868">
            <v>0</v>
          </cell>
          <cell r="AI2868" t="str">
            <v>Nusidėvėjęs</v>
          </cell>
          <cell r="AJ2868" t="str">
            <v>GVTNT</v>
          </cell>
        </row>
        <row r="2869">
          <cell r="AH2869">
            <v>0</v>
          </cell>
          <cell r="AI2869" t="str">
            <v>Nusidėvėjęs</v>
          </cell>
          <cell r="AJ2869" t="str">
            <v>GVTNT</v>
          </cell>
        </row>
        <row r="2870">
          <cell r="AH2870">
            <v>0</v>
          </cell>
          <cell r="AI2870" t="str">
            <v>Nusidėvėjęs</v>
          </cell>
          <cell r="AJ2870" t="str">
            <v>GVTNT</v>
          </cell>
        </row>
        <row r="2871">
          <cell r="AH2871">
            <v>0</v>
          </cell>
          <cell r="AI2871" t="str">
            <v>Nusidėvėjęs</v>
          </cell>
          <cell r="AJ2871" t="str">
            <v>GVTNT</v>
          </cell>
        </row>
        <row r="2872">
          <cell r="AH2872">
            <v>0</v>
          </cell>
          <cell r="AI2872" t="str">
            <v>Nusidėvėjęs</v>
          </cell>
          <cell r="AJ2872" t="str">
            <v>GVTNT</v>
          </cell>
        </row>
        <row r="2873">
          <cell r="AH2873">
            <v>0</v>
          </cell>
          <cell r="AI2873" t="str">
            <v>Nusidėvėjęs</v>
          </cell>
          <cell r="AJ2873" t="str">
            <v>GVTNT</v>
          </cell>
        </row>
        <row r="2874">
          <cell r="AH2874">
            <v>0</v>
          </cell>
          <cell r="AI2874" t="str">
            <v>Nusidėvėjęs</v>
          </cell>
          <cell r="AJ2874" t="str">
            <v>GVTNT</v>
          </cell>
        </row>
        <row r="2875">
          <cell r="AH2875">
            <v>0</v>
          </cell>
          <cell r="AI2875" t="str">
            <v>Nusidėvėjęs</v>
          </cell>
          <cell r="AJ2875" t="str">
            <v>GVTNT</v>
          </cell>
        </row>
        <row r="2876">
          <cell r="AH2876">
            <v>0</v>
          </cell>
          <cell r="AI2876" t="str">
            <v>Nusidėvėjęs</v>
          </cell>
          <cell r="AJ2876" t="str">
            <v>GVTNT</v>
          </cell>
        </row>
        <row r="2877">
          <cell r="AH2877">
            <v>0</v>
          </cell>
          <cell r="AI2877" t="str">
            <v>Nusidėvėjęs</v>
          </cell>
          <cell r="AJ2877" t="str">
            <v>GVTNT</v>
          </cell>
        </row>
        <row r="2878">
          <cell r="AH2878">
            <v>0</v>
          </cell>
          <cell r="AI2878" t="str">
            <v>Nusidėvėjęs</v>
          </cell>
          <cell r="AJ2878" t="str">
            <v>GVTNT</v>
          </cell>
        </row>
        <row r="2879">
          <cell r="AH2879">
            <v>0</v>
          </cell>
          <cell r="AI2879" t="str">
            <v>Nusidėvėjęs</v>
          </cell>
          <cell r="AJ2879" t="str">
            <v>GVTNT</v>
          </cell>
        </row>
        <row r="2880">
          <cell r="AH2880">
            <v>0</v>
          </cell>
          <cell r="AI2880" t="str">
            <v>Nusidėvėjęs</v>
          </cell>
          <cell r="AJ2880" t="str">
            <v>GVTNT</v>
          </cell>
        </row>
        <row r="2881">
          <cell r="AH2881">
            <v>0</v>
          </cell>
          <cell r="AI2881" t="str">
            <v>Nusidėvėjęs</v>
          </cell>
          <cell r="AJ2881" t="str">
            <v>GVTNT</v>
          </cell>
        </row>
        <row r="2882">
          <cell r="AH2882">
            <v>0</v>
          </cell>
          <cell r="AI2882" t="str">
            <v>Nusidėvėjęs</v>
          </cell>
          <cell r="AJ2882" t="str">
            <v>GVTNT</v>
          </cell>
        </row>
        <row r="2883">
          <cell r="AH2883">
            <v>0</v>
          </cell>
          <cell r="AI2883" t="str">
            <v>Nusidėvėjęs</v>
          </cell>
          <cell r="AJ2883" t="str">
            <v>GVTNT</v>
          </cell>
        </row>
        <row r="2884">
          <cell r="AH2884">
            <v>0</v>
          </cell>
          <cell r="AI2884" t="str">
            <v>Nusidėvėjęs</v>
          </cell>
          <cell r="AJ2884" t="str">
            <v>GVTNT</v>
          </cell>
        </row>
        <row r="2885">
          <cell r="AH2885">
            <v>0</v>
          </cell>
          <cell r="AI2885" t="str">
            <v>Nusidėvėjęs</v>
          </cell>
          <cell r="AJ2885" t="str">
            <v>GVTNT</v>
          </cell>
        </row>
        <row r="2886">
          <cell r="AH2886">
            <v>0</v>
          </cell>
          <cell r="AI2886" t="str">
            <v>Nusidėvėjęs</v>
          </cell>
          <cell r="AJ2886" t="str">
            <v>GVTNT</v>
          </cell>
        </row>
        <row r="2887">
          <cell r="AH2887">
            <v>0</v>
          </cell>
          <cell r="AI2887" t="str">
            <v>Nusidėvėjęs</v>
          </cell>
          <cell r="AJ2887" t="str">
            <v>GVTNT</v>
          </cell>
        </row>
        <row r="2888">
          <cell r="AH2888">
            <v>0</v>
          </cell>
          <cell r="AI2888" t="str">
            <v>Nusidėvėjęs</v>
          </cell>
          <cell r="AJ2888" t="str">
            <v>GVTNT</v>
          </cell>
        </row>
        <row r="2889">
          <cell r="AH2889">
            <v>0</v>
          </cell>
          <cell r="AI2889" t="str">
            <v>Nusidėvėjęs</v>
          </cell>
          <cell r="AJ2889" t="str">
            <v>GVTNT</v>
          </cell>
        </row>
        <row r="2890">
          <cell r="AH2890">
            <v>0</v>
          </cell>
          <cell r="AI2890" t="str">
            <v>Nusidėvėjęs</v>
          </cell>
          <cell r="AJ2890" t="str">
            <v>GVTNT</v>
          </cell>
        </row>
        <row r="2891">
          <cell r="AH2891">
            <v>0</v>
          </cell>
          <cell r="AI2891" t="str">
            <v>Nusidėvėjęs</v>
          </cell>
          <cell r="AJ2891" t="str">
            <v>GVTNT</v>
          </cell>
        </row>
        <row r="2892">
          <cell r="AH2892">
            <v>0</v>
          </cell>
          <cell r="AI2892" t="str">
            <v>Nusidėvėjęs</v>
          </cell>
          <cell r="AJ2892" t="str">
            <v>GVTNT</v>
          </cell>
        </row>
        <row r="2893">
          <cell r="AH2893">
            <v>0</v>
          </cell>
          <cell r="AI2893" t="str">
            <v>Nusidėvėjęs</v>
          </cell>
          <cell r="AJ2893" t="str">
            <v>GVTNT</v>
          </cell>
        </row>
        <row r="2894">
          <cell r="AH2894">
            <v>0</v>
          </cell>
          <cell r="AI2894" t="str">
            <v>Nusidėvėjęs</v>
          </cell>
          <cell r="AJ2894" t="str">
            <v>GVTNT</v>
          </cell>
        </row>
        <row r="2895">
          <cell r="AH2895">
            <v>0</v>
          </cell>
          <cell r="AI2895" t="str">
            <v>Nusidėvėjęs</v>
          </cell>
          <cell r="AJ2895" t="str">
            <v>GVTNT</v>
          </cell>
        </row>
        <row r="2896">
          <cell r="AH2896">
            <v>0</v>
          </cell>
          <cell r="AI2896" t="str">
            <v>Nusidėvėjęs</v>
          </cell>
          <cell r="AJ2896" t="str">
            <v>GVTNT</v>
          </cell>
        </row>
        <row r="2897">
          <cell r="AH2897">
            <v>0</v>
          </cell>
          <cell r="AI2897" t="str">
            <v>Nusidėvėjęs</v>
          </cell>
          <cell r="AJ2897" t="str">
            <v>GVTNT</v>
          </cell>
        </row>
        <row r="2898">
          <cell r="AH2898">
            <v>0</v>
          </cell>
          <cell r="AI2898" t="str">
            <v>Nusidėvėjęs</v>
          </cell>
          <cell r="AJ2898" t="str">
            <v>GVTNT</v>
          </cell>
        </row>
        <row r="2899">
          <cell r="AH2899">
            <v>0</v>
          </cell>
          <cell r="AI2899" t="str">
            <v>Nusidėvėjęs</v>
          </cell>
          <cell r="AJ2899" t="str">
            <v>GVTNT</v>
          </cell>
        </row>
        <row r="2900">
          <cell r="AH2900">
            <v>0</v>
          </cell>
          <cell r="AI2900" t="str">
            <v>Nusidėvėjęs</v>
          </cell>
          <cell r="AJ2900" t="str">
            <v>GVTNT</v>
          </cell>
        </row>
        <row r="2901">
          <cell r="AH2901">
            <v>0</v>
          </cell>
          <cell r="AI2901" t="str">
            <v>Nusidėvėjęs</v>
          </cell>
          <cell r="AJ2901" t="str">
            <v>GVTNT</v>
          </cell>
        </row>
        <row r="2902">
          <cell r="AH2902">
            <v>0</v>
          </cell>
          <cell r="AI2902" t="str">
            <v>Nusidėvėjęs</v>
          </cell>
          <cell r="AJ2902" t="str">
            <v>GVTNT</v>
          </cell>
        </row>
        <row r="2903">
          <cell r="AH2903">
            <v>0</v>
          </cell>
          <cell r="AI2903" t="str">
            <v>Nusidėvėjęs</v>
          </cell>
          <cell r="AJ2903" t="str">
            <v>GVTNT</v>
          </cell>
        </row>
        <row r="2904">
          <cell r="AH2904">
            <v>0</v>
          </cell>
          <cell r="AI2904" t="str">
            <v>Nusidėvėjęs</v>
          </cell>
          <cell r="AJ2904" t="str">
            <v>GVTNT</v>
          </cell>
        </row>
        <row r="2905">
          <cell r="AH2905">
            <v>0</v>
          </cell>
          <cell r="AI2905" t="str">
            <v>Nusidėvėjęs</v>
          </cell>
          <cell r="AJ2905" t="str">
            <v>GVTNT</v>
          </cell>
        </row>
        <row r="2906">
          <cell r="AH2906">
            <v>0</v>
          </cell>
          <cell r="AI2906" t="str">
            <v>Nusidėvėjęs</v>
          </cell>
          <cell r="AJ2906" t="str">
            <v>GVTNT</v>
          </cell>
        </row>
        <row r="2907">
          <cell r="AH2907">
            <v>0</v>
          </cell>
          <cell r="AI2907" t="str">
            <v>Nusidėvėjęs</v>
          </cell>
          <cell r="AJ2907" t="str">
            <v>GVTNT</v>
          </cell>
        </row>
        <row r="2908">
          <cell r="AH2908">
            <v>0</v>
          </cell>
          <cell r="AI2908" t="str">
            <v>Nusidėvėjęs</v>
          </cell>
          <cell r="AJ2908" t="str">
            <v>GVTNT</v>
          </cell>
        </row>
        <row r="2909">
          <cell r="AH2909">
            <v>0</v>
          </cell>
          <cell r="AI2909" t="str">
            <v>Nusidėvėjęs</v>
          </cell>
          <cell r="AJ2909" t="str">
            <v>GVTNT</v>
          </cell>
        </row>
        <row r="2910">
          <cell r="AH2910">
            <v>0</v>
          </cell>
          <cell r="AI2910" t="str">
            <v>Nusidėvėjęs</v>
          </cell>
          <cell r="AJ2910" t="str">
            <v>GVTNT</v>
          </cell>
        </row>
        <row r="2911">
          <cell r="AH2911">
            <v>0</v>
          </cell>
          <cell r="AI2911" t="str">
            <v>Nusidėvėjęs</v>
          </cell>
          <cell r="AJ2911" t="str">
            <v>GVTNT</v>
          </cell>
        </row>
        <row r="2912">
          <cell r="AH2912">
            <v>0</v>
          </cell>
          <cell r="AI2912" t="str">
            <v>Nusidėvėjęs</v>
          </cell>
          <cell r="AJ2912" t="str">
            <v>GVTNT</v>
          </cell>
        </row>
        <row r="2913">
          <cell r="AH2913">
            <v>0</v>
          </cell>
          <cell r="AI2913" t="str">
            <v>Nusidėvėjęs</v>
          </cell>
          <cell r="AJ2913" t="str">
            <v>GVTNT</v>
          </cell>
        </row>
        <row r="2914">
          <cell r="AH2914">
            <v>0</v>
          </cell>
          <cell r="AI2914" t="str">
            <v>Nusidėvėjęs</v>
          </cell>
          <cell r="AJ2914" t="str">
            <v>GVTNT</v>
          </cell>
        </row>
        <row r="2915">
          <cell r="AH2915">
            <v>0</v>
          </cell>
          <cell r="AI2915" t="str">
            <v>Nusidėvėjęs</v>
          </cell>
          <cell r="AJ2915" t="str">
            <v>GVTNT</v>
          </cell>
        </row>
        <row r="2916">
          <cell r="AH2916">
            <v>0</v>
          </cell>
          <cell r="AI2916" t="str">
            <v>Nusidėvėjęs</v>
          </cell>
          <cell r="AJ2916" t="str">
            <v>GVTNT</v>
          </cell>
        </row>
        <row r="2917">
          <cell r="AH2917">
            <v>0</v>
          </cell>
          <cell r="AI2917" t="str">
            <v>Nusidėvėjęs</v>
          </cell>
          <cell r="AJ2917" t="str">
            <v>GVTNT</v>
          </cell>
        </row>
        <row r="2918">
          <cell r="AH2918">
            <v>0</v>
          </cell>
          <cell r="AI2918" t="str">
            <v>Nusidėvėjęs</v>
          </cell>
          <cell r="AJ2918" t="str">
            <v>GVTNT</v>
          </cell>
        </row>
        <row r="2919">
          <cell r="AH2919">
            <v>0</v>
          </cell>
          <cell r="AI2919" t="str">
            <v>Nusidėvėjęs</v>
          </cell>
          <cell r="AJ2919" t="str">
            <v>GVTNT</v>
          </cell>
        </row>
        <row r="2920">
          <cell r="AH2920">
            <v>0</v>
          </cell>
          <cell r="AI2920" t="str">
            <v>Nusidėvėjęs</v>
          </cell>
          <cell r="AJ2920" t="str">
            <v>GVTNT</v>
          </cell>
        </row>
        <row r="2921">
          <cell r="AH2921">
            <v>0</v>
          </cell>
          <cell r="AI2921" t="str">
            <v>Nusidėvėjęs</v>
          </cell>
          <cell r="AJ2921" t="str">
            <v>GVTNT</v>
          </cell>
        </row>
        <row r="2922">
          <cell r="AH2922">
            <v>0</v>
          </cell>
          <cell r="AI2922" t="str">
            <v>Nusidėvėjęs</v>
          </cell>
          <cell r="AJ2922" t="str">
            <v>GVTNT</v>
          </cell>
        </row>
        <row r="2923">
          <cell r="AH2923">
            <v>0</v>
          </cell>
          <cell r="AI2923" t="str">
            <v>Nusidėvėjęs</v>
          </cell>
          <cell r="AJ2923" t="str">
            <v>GVTNT</v>
          </cell>
        </row>
        <row r="2924">
          <cell r="AH2924">
            <v>0</v>
          </cell>
          <cell r="AI2924" t="str">
            <v>Nusidėvėjęs</v>
          </cell>
          <cell r="AJ2924" t="str">
            <v>GVTNT</v>
          </cell>
        </row>
        <row r="2925">
          <cell r="AH2925">
            <v>0</v>
          </cell>
          <cell r="AI2925" t="str">
            <v>Nusidėvėjęs</v>
          </cell>
          <cell r="AJ2925" t="str">
            <v>GVTNT</v>
          </cell>
        </row>
        <row r="2926">
          <cell r="AH2926">
            <v>0</v>
          </cell>
          <cell r="AI2926" t="str">
            <v>Nusidėvėjęs</v>
          </cell>
          <cell r="AJ2926" t="str">
            <v>GVTNT</v>
          </cell>
        </row>
        <row r="2927">
          <cell r="AH2927">
            <v>0</v>
          </cell>
          <cell r="AI2927" t="str">
            <v>Nusidėvėjęs</v>
          </cell>
          <cell r="AJ2927" t="str">
            <v>GVTNT</v>
          </cell>
        </row>
        <row r="2928">
          <cell r="AH2928">
            <v>0</v>
          </cell>
          <cell r="AI2928" t="str">
            <v>Nusidėvėjęs</v>
          </cell>
          <cell r="AJ2928" t="str">
            <v>GVTNT</v>
          </cell>
        </row>
        <row r="2929">
          <cell r="AH2929">
            <v>0</v>
          </cell>
          <cell r="AI2929" t="str">
            <v>Nusidėvėjęs</v>
          </cell>
          <cell r="AJ2929" t="str">
            <v>GVTNT</v>
          </cell>
        </row>
        <row r="2930">
          <cell r="AH2930">
            <v>0</v>
          </cell>
          <cell r="AI2930" t="str">
            <v>Nusidėvėjęs</v>
          </cell>
          <cell r="AJ2930" t="str">
            <v>GVTNT</v>
          </cell>
        </row>
        <row r="2931">
          <cell r="AH2931">
            <v>0</v>
          </cell>
          <cell r="AI2931" t="str">
            <v>Nusidėvėjęs</v>
          </cell>
          <cell r="AJ2931" t="str">
            <v>GVTNT</v>
          </cell>
        </row>
        <row r="2932">
          <cell r="AH2932">
            <v>0</v>
          </cell>
          <cell r="AI2932" t="str">
            <v>Nusidėvėjęs</v>
          </cell>
          <cell r="AJ2932" t="str">
            <v>GVTNT</v>
          </cell>
        </row>
        <row r="2933">
          <cell r="AH2933">
            <v>0</v>
          </cell>
          <cell r="AI2933" t="str">
            <v>Nusidėvėjęs</v>
          </cell>
          <cell r="AJ2933" t="str">
            <v>GVTNT</v>
          </cell>
        </row>
        <row r="2934">
          <cell r="AH2934">
            <v>0</v>
          </cell>
          <cell r="AI2934" t="str">
            <v>Nusidėvėjęs</v>
          </cell>
          <cell r="AJ2934" t="str">
            <v>GVTNT</v>
          </cell>
        </row>
        <row r="2935">
          <cell r="AH2935">
            <v>0</v>
          </cell>
          <cell r="AI2935" t="str">
            <v>Nusidėvėjęs</v>
          </cell>
          <cell r="AJ2935" t="str">
            <v>GVTNT</v>
          </cell>
        </row>
        <row r="2936">
          <cell r="AH2936">
            <v>0</v>
          </cell>
          <cell r="AI2936" t="str">
            <v>Nusidėvėjęs</v>
          </cell>
          <cell r="AJ2936" t="str">
            <v>GVTNT</v>
          </cell>
        </row>
        <row r="2937">
          <cell r="AH2937">
            <v>0</v>
          </cell>
          <cell r="AI2937" t="str">
            <v>Nusidėvėjęs</v>
          </cell>
          <cell r="AJ2937" t="str">
            <v>GVTNT</v>
          </cell>
        </row>
        <row r="2938">
          <cell r="AH2938">
            <v>0</v>
          </cell>
          <cell r="AI2938" t="str">
            <v>Nusidėvėjęs</v>
          </cell>
          <cell r="AJ2938" t="str">
            <v>GVTNT</v>
          </cell>
        </row>
        <row r="2939">
          <cell r="AH2939">
            <v>0</v>
          </cell>
          <cell r="AI2939" t="str">
            <v>Nusidėvėjęs</v>
          </cell>
          <cell r="AJ2939" t="str">
            <v>GVTNT</v>
          </cell>
        </row>
        <row r="2940">
          <cell r="AH2940">
            <v>0</v>
          </cell>
          <cell r="AI2940" t="str">
            <v>Nusidėvėjęs</v>
          </cell>
          <cell r="AJ2940" t="str">
            <v>GVTNT</v>
          </cell>
        </row>
        <row r="2941">
          <cell r="AH2941">
            <v>0</v>
          </cell>
          <cell r="AI2941" t="str">
            <v>Nusidėvėjęs</v>
          </cell>
          <cell r="AJ2941" t="str">
            <v>GVTNT</v>
          </cell>
        </row>
        <row r="2942">
          <cell r="AH2942">
            <v>0</v>
          </cell>
          <cell r="AI2942" t="str">
            <v>Nusidėvėjęs</v>
          </cell>
          <cell r="AJ2942" t="str">
            <v>GVTNT</v>
          </cell>
        </row>
        <row r="2943">
          <cell r="AH2943">
            <v>0</v>
          </cell>
          <cell r="AI2943" t="str">
            <v>Nusidėvėjęs</v>
          </cell>
          <cell r="AJ2943" t="str">
            <v>GVTNT</v>
          </cell>
        </row>
        <row r="2944">
          <cell r="AH2944">
            <v>0</v>
          </cell>
          <cell r="AI2944" t="str">
            <v>Nusidėvėjęs</v>
          </cell>
          <cell r="AJ2944" t="str">
            <v>GVTNT</v>
          </cell>
        </row>
        <row r="2945">
          <cell r="AH2945">
            <v>0</v>
          </cell>
          <cell r="AI2945" t="str">
            <v>Nusidėvėjęs</v>
          </cell>
          <cell r="AJ2945" t="str">
            <v>GVTNT</v>
          </cell>
        </row>
        <row r="2946">
          <cell r="AH2946">
            <v>0</v>
          </cell>
          <cell r="AI2946" t="str">
            <v>Nusidėvėjęs</v>
          </cell>
          <cell r="AJ2946" t="str">
            <v>GVTNT</v>
          </cell>
        </row>
        <row r="2947">
          <cell r="AH2947">
            <v>0</v>
          </cell>
          <cell r="AI2947" t="str">
            <v>Nusidėvėjęs</v>
          </cell>
          <cell r="AJ2947" t="str">
            <v>GVTNT</v>
          </cell>
        </row>
        <row r="2948">
          <cell r="AH2948">
            <v>0</v>
          </cell>
          <cell r="AI2948" t="str">
            <v>Nusidėvėjęs</v>
          </cell>
          <cell r="AJ2948" t="str">
            <v>GVTNT</v>
          </cell>
        </row>
        <row r="2949">
          <cell r="AH2949">
            <v>0</v>
          </cell>
          <cell r="AI2949" t="str">
            <v>Nusidėvėjęs</v>
          </cell>
          <cell r="AJ2949" t="str">
            <v>GVTNT</v>
          </cell>
        </row>
        <row r="2950">
          <cell r="AH2950">
            <v>0</v>
          </cell>
          <cell r="AI2950" t="str">
            <v>Nusidėvėjęs</v>
          </cell>
          <cell r="AJ2950" t="str">
            <v>GVTNT</v>
          </cell>
        </row>
        <row r="2951">
          <cell r="AH2951">
            <v>0</v>
          </cell>
          <cell r="AI2951" t="str">
            <v>Nusidėvėjęs</v>
          </cell>
          <cell r="AJ2951" t="str">
            <v>GVTNT</v>
          </cell>
        </row>
        <row r="2952">
          <cell r="AH2952">
            <v>0</v>
          </cell>
          <cell r="AI2952" t="str">
            <v>Nusidėvėjęs</v>
          </cell>
          <cell r="AJ2952" t="str">
            <v>GVTNT</v>
          </cell>
        </row>
        <row r="2953">
          <cell r="AH2953">
            <v>0</v>
          </cell>
          <cell r="AI2953" t="str">
            <v>Nusidėvėjęs</v>
          </cell>
          <cell r="AJ2953" t="str">
            <v>GVTNT</v>
          </cell>
        </row>
        <row r="2954">
          <cell r="AH2954">
            <v>0</v>
          </cell>
          <cell r="AI2954" t="str">
            <v>Nusidėvėjęs</v>
          </cell>
          <cell r="AJ2954" t="str">
            <v>GVTNT</v>
          </cell>
        </row>
        <row r="2955">
          <cell r="AH2955">
            <v>0</v>
          </cell>
          <cell r="AI2955" t="str">
            <v>Nusidėvėjęs</v>
          </cell>
          <cell r="AJ2955" t="str">
            <v>GVTNT</v>
          </cell>
        </row>
        <row r="2956">
          <cell r="AH2956">
            <v>0</v>
          </cell>
          <cell r="AI2956" t="str">
            <v>Nusidėvėjęs</v>
          </cell>
          <cell r="AJ2956" t="str">
            <v>GVTNT</v>
          </cell>
        </row>
        <row r="2957">
          <cell r="AH2957">
            <v>0</v>
          </cell>
          <cell r="AI2957" t="str">
            <v>Nusidėvėjęs</v>
          </cell>
          <cell r="AJ2957" t="str">
            <v>GVTNT</v>
          </cell>
        </row>
        <row r="2958">
          <cell r="AH2958">
            <v>0</v>
          </cell>
          <cell r="AI2958" t="str">
            <v>Nusidėvėjęs</v>
          </cell>
          <cell r="AJ2958" t="str">
            <v>GVTNT</v>
          </cell>
        </row>
        <row r="2959">
          <cell r="AH2959">
            <v>0</v>
          </cell>
          <cell r="AI2959" t="str">
            <v>Nusidėvėjęs</v>
          </cell>
          <cell r="AJ2959" t="str">
            <v>GVTNT</v>
          </cell>
        </row>
        <row r="2960">
          <cell r="AH2960">
            <v>0</v>
          </cell>
          <cell r="AI2960" t="str">
            <v>Nusidėvėjęs</v>
          </cell>
          <cell r="AJ2960" t="str">
            <v>GVTNT</v>
          </cell>
        </row>
        <row r="2961">
          <cell r="AH2961">
            <v>0</v>
          </cell>
          <cell r="AI2961" t="str">
            <v>Nusidėvėjęs</v>
          </cell>
          <cell r="AJ2961" t="str">
            <v>GVTNT</v>
          </cell>
        </row>
        <row r="2962">
          <cell r="AH2962">
            <v>0</v>
          </cell>
          <cell r="AI2962" t="str">
            <v>Nusidėvėjęs</v>
          </cell>
          <cell r="AJ2962" t="str">
            <v>GVTNT</v>
          </cell>
        </row>
        <row r="2963">
          <cell r="AH2963">
            <v>0</v>
          </cell>
          <cell r="AI2963" t="str">
            <v>Nusidėvėjęs</v>
          </cell>
          <cell r="AJ2963" t="str">
            <v>GVTNT</v>
          </cell>
        </row>
        <row r="2964">
          <cell r="AH2964">
            <v>0</v>
          </cell>
          <cell r="AI2964" t="str">
            <v>Nusidėvėjęs</v>
          </cell>
          <cell r="AJ2964" t="str">
            <v>GVTNT</v>
          </cell>
        </row>
        <row r="2965">
          <cell r="AH2965">
            <v>0</v>
          </cell>
          <cell r="AI2965" t="str">
            <v>Nusidėvėjęs</v>
          </cell>
          <cell r="AJ2965" t="str">
            <v>GVTNT</v>
          </cell>
        </row>
        <row r="2966">
          <cell r="AH2966">
            <v>0</v>
          </cell>
          <cell r="AI2966" t="str">
            <v>Nusidėvėjęs</v>
          </cell>
          <cell r="AJ2966" t="str">
            <v>GVTNT</v>
          </cell>
        </row>
        <row r="2967">
          <cell r="AH2967">
            <v>0</v>
          </cell>
          <cell r="AI2967" t="str">
            <v>Nusidėvėjęs</v>
          </cell>
          <cell r="AJ2967" t="str">
            <v>GVTNT</v>
          </cell>
        </row>
        <row r="2968">
          <cell r="AH2968">
            <v>0</v>
          </cell>
          <cell r="AI2968" t="str">
            <v>Nusidėvėjęs</v>
          </cell>
          <cell r="AJ2968" t="str">
            <v>GVTNT</v>
          </cell>
        </row>
        <row r="2969">
          <cell r="AH2969">
            <v>0</v>
          </cell>
          <cell r="AI2969" t="str">
            <v>Nusidėvėjęs</v>
          </cell>
          <cell r="AJ2969" t="str">
            <v>GVTNT</v>
          </cell>
        </row>
        <row r="2970">
          <cell r="AH2970">
            <v>0</v>
          </cell>
          <cell r="AI2970" t="str">
            <v>Nusidėvėjęs</v>
          </cell>
          <cell r="AJ2970" t="str">
            <v>GVTNT</v>
          </cell>
        </row>
        <row r="2971">
          <cell r="AH2971">
            <v>0</v>
          </cell>
          <cell r="AI2971" t="str">
            <v>Nusidėvėjęs</v>
          </cell>
          <cell r="AJ2971" t="str">
            <v>GVTNT</v>
          </cell>
        </row>
        <row r="2972">
          <cell r="AH2972">
            <v>0</v>
          </cell>
          <cell r="AI2972" t="str">
            <v>Nusidėvėjęs</v>
          </cell>
          <cell r="AJ2972" t="str">
            <v>GVTNT</v>
          </cell>
        </row>
        <row r="2973">
          <cell r="AH2973">
            <v>0</v>
          </cell>
          <cell r="AI2973" t="str">
            <v>Nusidėvėjęs</v>
          </cell>
          <cell r="AJ2973" t="str">
            <v>GVTNT</v>
          </cell>
        </row>
        <row r="2974">
          <cell r="AH2974">
            <v>0</v>
          </cell>
          <cell r="AI2974" t="str">
            <v>Nusidėvėjęs</v>
          </cell>
          <cell r="AJ2974" t="str">
            <v>GVTNT</v>
          </cell>
        </row>
        <row r="2975">
          <cell r="AH2975">
            <v>0</v>
          </cell>
          <cell r="AI2975" t="str">
            <v>Nusidėvėjęs</v>
          </cell>
          <cell r="AJ2975" t="str">
            <v>GVTNT</v>
          </cell>
        </row>
        <row r="2976">
          <cell r="AH2976">
            <v>0</v>
          </cell>
          <cell r="AI2976" t="str">
            <v>Nusidėvėjęs</v>
          </cell>
          <cell r="AJ2976" t="str">
            <v>GVTNT</v>
          </cell>
        </row>
        <row r="2977">
          <cell r="AH2977">
            <v>0</v>
          </cell>
          <cell r="AI2977" t="str">
            <v>Nusidėvėjęs</v>
          </cell>
          <cell r="AJ2977" t="str">
            <v>GVTNT</v>
          </cell>
        </row>
        <row r="2978">
          <cell r="AH2978">
            <v>0</v>
          </cell>
          <cell r="AI2978" t="str">
            <v>Nusidėvėjęs</v>
          </cell>
          <cell r="AJ2978" t="str">
            <v>GVTNT</v>
          </cell>
        </row>
        <row r="2979">
          <cell r="AH2979">
            <v>0</v>
          </cell>
          <cell r="AI2979" t="str">
            <v>Nusidėvėjęs</v>
          </cell>
          <cell r="AJ2979" t="str">
            <v>GVTNT</v>
          </cell>
        </row>
        <row r="2980">
          <cell r="AH2980">
            <v>0</v>
          </cell>
          <cell r="AI2980" t="str">
            <v>Nusidėvėjęs</v>
          </cell>
          <cell r="AJ2980" t="str">
            <v>GVTNT</v>
          </cell>
        </row>
        <row r="2981">
          <cell r="AH2981">
            <v>0</v>
          </cell>
          <cell r="AI2981" t="str">
            <v>Nusidėvėjęs</v>
          </cell>
          <cell r="AJ2981" t="str">
            <v>GVTNT</v>
          </cell>
        </row>
        <row r="2982">
          <cell r="AH2982">
            <v>0</v>
          </cell>
          <cell r="AI2982" t="str">
            <v>Nusidėvėjęs</v>
          </cell>
          <cell r="AJ2982" t="str">
            <v>GVTNT</v>
          </cell>
        </row>
        <row r="2983">
          <cell r="AH2983">
            <v>0</v>
          </cell>
          <cell r="AI2983" t="str">
            <v>Nusidėvėjęs</v>
          </cell>
          <cell r="AJ2983" t="str">
            <v>GVTNT</v>
          </cell>
        </row>
        <row r="2984">
          <cell r="AH2984">
            <v>0</v>
          </cell>
          <cell r="AI2984" t="str">
            <v>Nusidėvėjęs</v>
          </cell>
          <cell r="AJ2984" t="str">
            <v>GVTNT</v>
          </cell>
        </row>
        <row r="2985">
          <cell r="AH2985">
            <v>0</v>
          </cell>
          <cell r="AI2985" t="str">
            <v>Nusidėvėjęs</v>
          </cell>
          <cell r="AJ2985" t="str">
            <v>GVTNT</v>
          </cell>
        </row>
        <row r="2986">
          <cell r="AH2986">
            <v>0</v>
          </cell>
          <cell r="AI2986" t="str">
            <v>Nusidėvėjęs</v>
          </cell>
          <cell r="AJ2986" t="str">
            <v>GVTNT</v>
          </cell>
        </row>
        <row r="2987">
          <cell r="AH2987">
            <v>0</v>
          </cell>
          <cell r="AI2987" t="str">
            <v>Nusidėvėjęs</v>
          </cell>
          <cell r="AJ2987" t="str">
            <v>GVTNT</v>
          </cell>
        </row>
        <row r="2988">
          <cell r="AH2988">
            <v>0</v>
          </cell>
          <cell r="AI2988" t="str">
            <v>Nusidėvėjęs</v>
          </cell>
          <cell r="AJ2988" t="str">
            <v>GVTNT</v>
          </cell>
        </row>
        <row r="2989">
          <cell r="AH2989">
            <v>0</v>
          </cell>
          <cell r="AI2989" t="str">
            <v>Nusidėvėjęs</v>
          </cell>
          <cell r="AJ2989" t="str">
            <v>GVTNT</v>
          </cell>
        </row>
        <row r="2990">
          <cell r="AH2990">
            <v>0</v>
          </cell>
          <cell r="AI2990" t="str">
            <v>Nusidėvėjęs</v>
          </cell>
          <cell r="AJ2990" t="str">
            <v>GVTNT</v>
          </cell>
        </row>
        <row r="2991">
          <cell r="AH2991">
            <v>0</v>
          </cell>
          <cell r="AI2991" t="str">
            <v>Nusidėvėjęs</v>
          </cell>
          <cell r="AJ2991" t="str">
            <v>GVTNT</v>
          </cell>
        </row>
        <row r="2992">
          <cell r="AH2992">
            <v>0</v>
          </cell>
          <cell r="AI2992" t="str">
            <v>Nusidėvėjęs</v>
          </cell>
          <cell r="AJ2992" t="str">
            <v>GVTNT</v>
          </cell>
        </row>
        <row r="2993">
          <cell r="AH2993">
            <v>0</v>
          </cell>
          <cell r="AI2993" t="str">
            <v>Nusidėvėjęs</v>
          </cell>
          <cell r="AJ2993" t="str">
            <v>GVTNT</v>
          </cell>
        </row>
        <row r="2994">
          <cell r="AH2994">
            <v>0</v>
          </cell>
          <cell r="AI2994" t="str">
            <v>Nusidėvėjęs</v>
          </cell>
          <cell r="AJ2994" t="str">
            <v>GVTNT</v>
          </cell>
        </row>
        <row r="2995">
          <cell r="AH2995">
            <v>0</v>
          </cell>
          <cell r="AI2995" t="str">
            <v>Nusidėvėjęs</v>
          </cell>
          <cell r="AJ2995" t="str">
            <v>GVTNT</v>
          </cell>
        </row>
        <row r="2996">
          <cell r="AH2996">
            <v>0</v>
          </cell>
          <cell r="AI2996" t="str">
            <v>Nusidėvėjęs</v>
          </cell>
          <cell r="AJ2996" t="str">
            <v>GVTNT</v>
          </cell>
        </row>
        <row r="2997">
          <cell r="AH2997">
            <v>0</v>
          </cell>
          <cell r="AI2997" t="str">
            <v>Nusidėvėjęs</v>
          </cell>
          <cell r="AJ2997" t="str">
            <v>GVTNT</v>
          </cell>
        </row>
        <row r="2998">
          <cell r="AH2998">
            <v>0</v>
          </cell>
          <cell r="AI2998" t="str">
            <v>Nusidėvėjęs</v>
          </cell>
          <cell r="AJ2998" t="str">
            <v>GVTNT</v>
          </cell>
        </row>
        <row r="2999">
          <cell r="AH2999">
            <v>0</v>
          </cell>
          <cell r="AI2999" t="str">
            <v>Nusidėvėjęs</v>
          </cell>
          <cell r="AJ2999" t="str">
            <v>GVTNT</v>
          </cell>
        </row>
        <row r="3000">
          <cell r="AH3000">
            <v>0</v>
          </cell>
          <cell r="AI3000" t="str">
            <v>Nusidėvėjęs</v>
          </cell>
          <cell r="AJ3000" t="str">
            <v>GVTNT</v>
          </cell>
        </row>
        <row r="3001">
          <cell r="AH3001">
            <v>0</v>
          </cell>
          <cell r="AI3001" t="str">
            <v>Nusidėvėjęs</v>
          </cell>
          <cell r="AJ3001" t="str">
            <v>GVTNT</v>
          </cell>
        </row>
        <row r="3002">
          <cell r="AH3002">
            <v>0</v>
          </cell>
          <cell r="AI3002" t="str">
            <v>Nusidėvėjęs</v>
          </cell>
          <cell r="AJ3002" t="str">
            <v>GVTNT</v>
          </cell>
        </row>
        <row r="3003">
          <cell r="AH3003">
            <v>0</v>
          </cell>
          <cell r="AI3003" t="str">
            <v>Nusidėvėjęs</v>
          </cell>
          <cell r="AJ3003" t="str">
            <v>GVTNT</v>
          </cell>
        </row>
        <row r="3004">
          <cell r="AH3004">
            <v>0</v>
          </cell>
          <cell r="AI3004" t="str">
            <v>Nusidėvėjęs</v>
          </cell>
          <cell r="AJ3004" t="str">
            <v>GVTNT</v>
          </cell>
        </row>
        <row r="3005">
          <cell r="AH3005">
            <v>0</v>
          </cell>
          <cell r="AI3005" t="str">
            <v>Nusidėvėjęs</v>
          </cell>
          <cell r="AJ3005" t="str">
            <v>GVTNT</v>
          </cell>
        </row>
        <row r="3006">
          <cell r="AH3006">
            <v>0</v>
          </cell>
          <cell r="AI3006" t="str">
            <v>Nusidėvėjęs</v>
          </cell>
          <cell r="AJ3006" t="str">
            <v>GVTNT</v>
          </cell>
        </row>
        <row r="3007">
          <cell r="AH3007">
            <v>0</v>
          </cell>
          <cell r="AI3007" t="str">
            <v>Nusidėvėjęs</v>
          </cell>
          <cell r="AJ3007" t="str">
            <v>GVTNT</v>
          </cell>
        </row>
        <row r="3008">
          <cell r="AH3008">
            <v>0</v>
          </cell>
          <cell r="AI3008" t="str">
            <v>Nusidėvėjęs</v>
          </cell>
          <cell r="AJ3008" t="str">
            <v>GVTNT</v>
          </cell>
        </row>
        <row r="3009">
          <cell r="AH3009">
            <v>0</v>
          </cell>
          <cell r="AI3009" t="str">
            <v>Nusidėvėjęs</v>
          </cell>
          <cell r="AJ3009" t="str">
            <v>GVTNT</v>
          </cell>
        </row>
        <row r="3010">
          <cell r="AH3010">
            <v>0</v>
          </cell>
          <cell r="AI3010" t="str">
            <v>Nusidėvėjęs</v>
          </cell>
          <cell r="AJ3010" t="str">
            <v>GVTNT</v>
          </cell>
        </row>
        <row r="3011">
          <cell r="AH3011">
            <v>0</v>
          </cell>
          <cell r="AI3011" t="str">
            <v>Nusidėvėjęs</v>
          </cell>
          <cell r="AJ3011" t="str">
            <v>GVTNT</v>
          </cell>
        </row>
        <row r="3012">
          <cell r="AH3012">
            <v>0</v>
          </cell>
          <cell r="AI3012" t="str">
            <v>Nusidėvėjęs</v>
          </cell>
          <cell r="AJ3012" t="str">
            <v>GVTNT</v>
          </cell>
        </row>
        <row r="3013">
          <cell r="AH3013">
            <v>0</v>
          </cell>
          <cell r="AI3013" t="str">
            <v>Nusidėvėjęs</v>
          </cell>
          <cell r="AJ3013" t="str">
            <v>GVTNT</v>
          </cell>
        </row>
        <row r="3014">
          <cell r="AH3014">
            <v>0</v>
          </cell>
          <cell r="AI3014" t="str">
            <v>Nusidėvėjęs</v>
          </cell>
          <cell r="AJ3014" t="str">
            <v>GVTNT</v>
          </cell>
        </row>
        <row r="3015">
          <cell r="AH3015">
            <v>0</v>
          </cell>
          <cell r="AI3015" t="str">
            <v>Nusidėvėjęs</v>
          </cell>
          <cell r="AJ3015" t="str">
            <v>GVTNT</v>
          </cell>
        </row>
        <row r="3016">
          <cell r="AH3016">
            <v>0</v>
          </cell>
          <cell r="AI3016" t="str">
            <v>Nusidėvėjęs</v>
          </cell>
          <cell r="AJ3016" t="str">
            <v>GVTNT</v>
          </cell>
        </row>
        <row r="3017">
          <cell r="AH3017">
            <v>0</v>
          </cell>
          <cell r="AI3017" t="str">
            <v>Nusidėvėjęs</v>
          </cell>
          <cell r="AJ3017" t="str">
            <v>GVTNT</v>
          </cell>
        </row>
        <row r="3018">
          <cell r="AH3018">
            <v>0</v>
          </cell>
          <cell r="AI3018" t="str">
            <v>Nusidėvėjęs</v>
          </cell>
          <cell r="AJ3018" t="str">
            <v>GVTNT</v>
          </cell>
        </row>
        <row r="3019">
          <cell r="AH3019">
            <v>0</v>
          </cell>
          <cell r="AI3019" t="str">
            <v>Nusidėvėjęs</v>
          </cell>
          <cell r="AJ3019" t="str">
            <v>GVTNT</v>
          </cell>
        </row>
        <row r="3020">
          <cell r="AH3020">
            <v>0</v>
          </cell>
          <cell r="AI3020" t="str">
            <v>Nusidėvėjęs</v>
          </cell>
          <cell r="AJ3020" t="str">
            <v>GVTNT</v>
          </cell>
        </row>
        <row r="3021">
          <cell r="AH3021">
            <v>0</v>
          </cell>
          <cell r="AI3021" t="str">
            <v>Nusidėvėjęs</v>
          </cell>
          <cell r="AJ3021" t="str">
            <v>GVTNT</v>
          </cell>
        </row>
        <row r="3022">
          <cell r="AH3022">
            <v>0</v>
          </cell>
          <cell r="AI3022" t="str">
            <v>Nusidėvėjęs</v>
          </cell>
          <cell r="AJ3022" t="str">
            <v>GVTNT</v>
          </cell>
        </row>
        <row r="3023">
          <cell r="AH3023">
            <v>0</v>
          </cell>
          <cell r="AI3023" t="str">
            <v>Nusidėvėjęs</v>
          </cell>
          <cell r="AJ3023" t="str">
            <v>GVTNT</v>
          </cell>
        </row>
        <row r="3024">
          <cell r="AH3024">
            <v>0</v>
          </cell>
          <cell r="AI3024" t="str">
            <v>Nusidėvėjęs</v>
          </cell>
          <cell r="AJ3024" t="str">
            <v>GVTNT</v>
          </cell>
        </row>
        <row r="3025">
          <cell r="AH3025">
            <v>0</v>
          </cell>
          <cell r="AI3025" t="str">
            <v>Nusidėvėjęs</v>
          </cell>
          <cell r="AJ3025" t="str">
            <v>GVTNT</v>
          </cell>
        </row>
        <row r="3026">
          <cell r="AH3026">
            <v>0</v>
          </cell>
          <cell r="AI3026" t="str">
            <v>Nusidėvėjęs</v>
          </cell>
          <cell r="AJ3026" t="str">
            <v>GVTNT</v>
          </cell>
        </row>
        <row r="3027">
          <cell r="AH3027">
            <v>0</v>
          </cell>
          <cell r="AI3027" t="str">
            <v>Nusidėvėjęs</v>
          </cell>
          <cell r="AJ3027" t="str">
            <v>GVTNT</v>
          </cell>
        </row>
        <row r="3028">
          <cell r="AH3028">
            <v>0</v>
          </cell>
          <cell r="AI3028" t="str">
            <v>Nusidėvėjęs</v>
          </cell>
          <cell r="AJ3028" t="str">
            <v>GVTNT</v>
          </cell>
        </row>
        <row r="3029">
          <cell r="AH3029">
            <v>0</v>
          </cell>
          <cell r="AI3029" t="str">
            <v>Nusidėvėjęs</v>
          </cell>
          <cell r="AJ3029" t="str">
            <v>GVTNT</v>
          </cell>
        </row>
        <row r="3030">
          <cell r="AH3030">
            <v>0</v>
          </cell>
          <cell r="AI3030" t="str">
            <v>Nusidėvėjęs</v>
          </cell>
          <cell r="AJ3030" t="str">
            <v>GVTNT</v>
          </cell>
        </row>
        <row r="3031">
          <cell r="AH3031">
            <v>0</v>
          </cell>
          <cell r="AI3031" t="str">
            <v>Nusidėvėjęs</v>
          </cell>
          <cell r="AJ3031" t="str">
            <v>GVTNT</v>
          </cell>
        </row>
        <row r="3032">
          <cell r="AH3032">
            <v>0</v>
          </cell>
          <cell r="AI3032" t="str">
            <v>Nusidėvėjęs</v>
          </cell>
          <cell r="AJ3032" t="str">
            <v>GVTNT</v>
          </cell>
        </row>
        <row r="3033">
          <cell r="AH3033">
            <v>0</v>
          </cell>
          <cell r="AI3033" t="str">
            <v>Nusidėvėjęs</v>
          </cell>
          <cell r="AJ3033" t="str">
            <v>GVTNT</v>
          </cell>
        </row>
        <row r="3034">
          <cell r="AH3034">
            <v>0</v>
          </cell>
          <cell r="AI3034" t="str">
            <v>Nusidėvėjęs</v>
          </cell>
          <cell r="AJ3034" t="str">
            <v>GVTNT</v>
          </cell>
        </row>
        <row r="3035">
          <cell r="AH3035">
            <v>0</v>
          </cell>
          <cell r="AI3035" t="str">
            <v>Nusidėvėjęs</v>
          </cell>
          <cell r="AJ3035" t="str">
            <v>GVTNT</v>
          </cell>
        </row>
        <row r="3036">
          <cell r="AH3036">
            <v>0</v>
          </cell>
          <cell r="AI3036" t="str">
            <v>Nusidėvėjęs</v>
          </cell>
          <cell r="AJ3036" t="str">
            <v>GVTNT</v>
          </cell>
        </row>
        <row r="3037">
          <cell r="AH3037">
            <v>0</v>
          </cell>
          <cell r="AI3037" t="str">
            <v>Nusidėvėjęs</v>
          </cell>
          <cell r="AJ3037" t="str">
            <v>GVTNT</v>
          </cell>
        </row>
        <row r="3038">
          <cell r="AH3038">
            <v>0</v>
          </cell>
          <cell r="AI3038" t="str">
            <v>Nusidėvėjęs</v>
          </cell>
          <cell r="AJ3038" t="str">
            <v>GVTNT</v>
          </cell>
        </row>
        <row r="3039">
          <cell r="AH3039">
            <v>0</v>
          </cell>
          <cell r="AI3039" t="str">
            <v>Nusidėvėjęs</v>
          </cell>
          <cell r="AJ3039" t="str">
            <v>GVTNT</v>
          </cell>
        </row>
        <row r="3040">
          <cell r="AH3040">
            <v>0</v>
          </cell>
          <cell r="AI3040" t="str">
            <v>Nusidėvėjęs</v>
          </cell>
          <cell r="AJ3040" t="str">
            <v>GVTNT</v>
          </cell>
        </row>
        <row r="3041">
          <cell r="AH3041">
            <v>0</v>
          </cell>
          <cell r="AI3041" t="str">
            <v>Nusidėvėjęs</v>
          </cell>
          <cell r="AJ3041" t="str">
            <v>GVTNT</v>
          </cell>
        </row>
        <row r="3042">
          <cell r="AH3042">
            <v>0</v>
          </cell>
          <cell r="AI3042" t="str">
            <v>Nusidėvėjęs</v>
          </cell>
          <cell r="AJ3042" t="str">
            <v>GVTNT</v>
          </cell>
        </row>
        <row r="3043">
          <cell r="AH3043">
            <v>0</v>
          </cell>
          <cell r="AI3043" t="str">
            <v>Nusidėvėjęs</v>
          </cell>
          <cell r="AJ3043" t="str">
            <v>GVTNT</v>
          </cell>
        </row>
        <row r="3044">
          <cell r="AH3044">
            <v>0</v>
          </cell>
          <cell r="AI3044" t="str">
            <v>Nusidėvėjęs</v>
          </cell>
          <cell r="AJ3044" t="str">
            <v>GVTNT</v>
          </cell>
        </row>
        <row r="3045">
          <cell r="AH3045">
            <v>0</v>
          </cell>
          <cell r="AI3045" t="str">
            <v>Nusidėvėjęs</v>
          </cell>
          <cell r="AJ3045" t="str">
            <v>GVTNT</v>
          </cell>
        </row>
        <row r="3046">
          <cell r="AH3046">
            <v>0</v>
          </cell>
          <cell r="AI3046" t="str">
            <v>Nusidėvėjęs</v>
          </cell>
          <cell r="AJ3046" t="str">
            <v>GVTNT</v>
          </cell>
        </row>
        <row r="3047">
          <cell r="AH3047">
            <v>0</v>
          </cell>
          <cell r="AI3047" t="str">
            <v>Nusidėvėjęs</v>
          </cell>
          <cell r="AJ3047" t="str">
            <v>GVTNT</v>
          </cell>
        </row>
        <row r="3048">
          <cell r="AH3048">
            <v>0</v>
          </cell>
          <cell r="AI3048" t="str">
            <v>Nusidėvėjęs</v>
          </cell>
          <cell r="AJ3048" t="str">
            <v>GVTNT</v>
          </cell>
        </row>
        <row r="3049">
          <cell r="AH3049">
            <v>0</v>
          </cell>
          <cell r="AI3049" t="str">
            <v>Nusidėvėjęs</v>
          </cell>
          <cell r="AJ3049" t="str">
            <v>GVTNT</v>
          </cell>
        </row>
        <row r="3050">
          <cell r="AH3050">
            <v>0</v>
          </cell>
          <cell r="AI3050" t="str">
            <v>Nusidėvėjęs</v>
          </cell>
          <cell r="AJ3050" t="str">
            <v>GVTNT</v>
          </cell>
        </row>
        <row r="3051">
          <cell r="AH3051">
            <v>0</v>
          </cell>
          <cell r="AI3051" t="str">
            <v>Nusidėvėjęs</v>
          </cell>
          <cell r="AJ3051" t="str">
            <v>GVTNT</v>
          </cell>
        </row>
        <row r="3052">
          <cell r="AH3052">
            <v>0</v>
          </cell>
          <cell r="AI3052" t="str">
            <v>Nusidėvėjęs</v>
          </cell>
          <cell r="AJ3052" t="str">
            <v>GVTNT</v>
          </cell>
        </row>
        <row r="3053">
          <cell r="AH3053">
            <v>0</v>
          </cell>
          <cell r="AI3053" t="str">
            <v>Nusidėvėjęs</v>
          </cell>
          <cell r="AJ3053" t="str">
            <v>GVTNT</v>
          </cell>
        </row>
        <row r="3054">
          <cell r="AH3054">
            <v>0</v>
          </cell>
          <cell r="AI3054" t="str">
            <v>Nusidėvėjęs</v>
          </cell>
          <cell r="AJ3054" t="str">
            <v>GVTNT</v>
          </cell>
        </row>
        <row r="3055">
          <cell r="AH3055">
            <v>0</v>
          </cell>
          <cell r="AI3055" t="str">
            <v>Nusidėvėjęs</v>
          </cell>
          <cell r="AJ3055" t="str">
            <v>GVTNT</v>
          </cell>
        </row>
        <row r="3056">
          <cell r="AH3056">
            <v>0</v>
          </cell>
          <cell r="AI3056" t="str">
            <v>Nusidėvėjęs</v>
          </cell>
          <cell r="AJ3056" t="str">
            <v>GVTNT</v>
          </cell>
        </row>
        <row r="3057">
          <cell r="AH3057">
            <v>0</v>
          </cell>
          <cell r="AI3057" t="str">
            <v>Nusidėvėjęs</v>
          </cell>
          <cell r="AJ3057" t="str">
            <v>GVTNT</v>
          </cell>
        </row>
        <row r="3058">
          <cell r="AH3058">
            <v>0</v>
          </cell>
          <cell r="AI3058" t="str">
            <v>Nusidėvėjęs</v>
          </cell>
          <cell r="AJ3058" t="str">
            <v>GVTNT</v>
          </cell>
        </row>
        <row r="3059">
          <cell r="AH3059">
            <v>0</v>
          </cell>
          <cell r="AI3059" t="str">
            <v>Nusidėvėjęs</v>
          </cell>
          <cell r="AJ3059" t="str">
            <v>GVTNT</v>
          </cell>
        </row>
        <row r="3060">
          <cell r="AH3060">
            <v>0</v>
          </cell>
          <cell r="AI3060" t="str">
            <v>Nusidėvėjęs</v>
          </cell>
          <cell r="AJ3060" t="str">
            <v>GVTNT</v>
          </cell>
        </row>
        <row r="3061">
          <cell r="AH3061">
            <v>0</v>
          </cell>
          <cell r="AI3061" t="str">
            <v>Nusidėvėjęs</v>
          </cell>
          <cell r="AJ3061" t="str">
            <v>GVTNT</v>
          </cell>
        </row>
        <row r="3062">
          <cell r="AH3062">
            <v>0</v>
          </cell>
          <cell r="AI3062" t="str">
            <v>Nusidėvėjęs</v>
          </cell>
          <cell r="AJ3062" t="str">
            <v>GVTNT</v>
          </cell>
        </row>
        <row r="3063">
          <cell r="AH3063">
            <v>0</v>
          </cell>
          <cell r="AI3063" t="str">
            <v>Nusidėvėjęs</v>
          </cell>
          <cell r="AJ3063" t="str">
            <v>GVTNT</v>
          </cell>
        </row>
        <row r="3064">
          <cell r="AH3064">
            <v>0</v>
          </cell>
          <cell r="AI3064" t="str">
            <v>Nusidėvėjęs</v>
          </cell>
          <cell r="AJ3064" t="str">
            <v>GVTNT</v>
          </cell>
        </row>
        <row r="3065">
          <cell r="AH3065">
            <v>0</v>
          </cell>
          <cell r="AI3065" t="str">
            <v>Nusidėvėjęs</v>
          </cell>
          <cell r="AJ3065" t="str">
            <v>GVTNT</v>
          </cell>
        </row>
        <row r="3066">
          <cell r="AH3066">
            <v>0</v>
          </cell>
          <cell r="AI3066" t="str">
            <v>Nusidėvėjęs</v>
          </cell>
          <cell r="AJ3066" t="str">
            <v>GVTNT</v>
          </cell>
        </row>
        <row r="3067">
          <cell r="AH3067">
            <v>0</v>
          </cell>
          <cell r="AI3067" t="str">
            <v>Nusidėvėjęs</v>
          </cell>
          <cell r="AJ3067" t="str">
            <v>GVTNT</v>
          </cell>
        </row>
        <row r="3068">
          <cell r="AH3068">
            <v>0</v>
          </cell>
          <cell r="AI3068" t="str">
            <v>Nusidėvėjęs</v>
          </cell>
          <cell r="AJ3068" t="str">
            <v>GVTNT</v>
          </cell>
        </row>
        <row r="3069">
          <cell r="AH3069">
            <v>0</v>
          </cell>
          <cell r="AI3069" t="str">
            <v>Nusidėvėjęs</v>
          </cell>
          <cell r="AJ3069" t="str">
            <v>GVTNT</v>
          </cell>
        </row>
        <row r="3070">
          <cell r="AH3070">
            <v>0</v>
          </cell>
          <cell r="AI3070" t="str">
            <v>Nusidėvėjęs</v>
          </cell>
          <cell r="AJ3070" t="str">
            <v>GVTNT</v>
          </cell>
        </row>
        <row r="3071">
          <cell r="AH3071">
            <v>0</v>
          </cell>
          <cell r="AI3071" t="str">
            <v>Nusidėvėjęs</v>
          </cell>
          <cell r="AJ3071" t="str">
            <v>GVTNT</v>
          </cell>
        </row>
        <row r="3072">
          <cell r="AH3072">
            <v>0</v>
          </cell>
          <cell r="AI3072" t="str">
            <v>Nusidėvėjęs</v>
          </cell>
          <cell r="AJ3072" t="str">
            <v>GVTNT</v>
          </cell>
        </row>
        <row r="3073">
          <cell r="AH3073">
            <v>0</v>
          </cell>
          <cell r="AI3073" t="str">
            <v>Nusidėvėjęs</v>
          </cell>
          <cell r="AJ3073" t="str">
            <v>GVTNT</v>
          </cell>
        </row>
        <row r="3074">
          <cell r="AH3074">
            <v>0</v>
          </cell>
          <cell r="AI3074" t="str">
            <v>Nusidėvėjęs</v>
          </cell>
          <cell r="AJ3074" t="str">
            <v>GVTNT</v>
          </cell>
        </row>
        <row r="3075">
          <cell r="AH3075">
            <v>0</v>
          </cell>
          <cell r="AI3075" t="str">
            <v>Nusidėvėjęs</v>
          </cell>
          <cell r="AJ3075" t="str">
            <v>GVTNT</v>
          </cell>
        </row>
        <row r="3076">
          <cell r="AH3076">
            <v>0</v>
          </cell>
          <cell r="AI3076" t="str">
            <v>Nusidėvėjęs</v>
          </cell>
          <cell r="AJ3076" t="str">
            <v>GVTNT</v>
          </cell>
        </row>
        <row r="3077">
          <cell r="AH3077">
            <v>0</v>
          </cell>
          <cell r="AI3077" t="str">
            <v>Nusidėvėjęs</v>
          </cell>
          <cell r="AJ3077" t="str">
            <v>GVTNT</v>
          </cell>
        </row>
        <row r="3078">
          <cell r="AH3078">
            <v>0</v>
          </cell>
          <cell r="AI3078" t="str">
            <v>Nusidėvėjęs</v>
          </cell>
          <cell r="AJ3078" t="str">
            <v>GVTNT</v>
          </cell>
        </row>
        <row r="3079">
          <cell r="AH3079">
            <v>0</v>
          </cell>
          <cell r="AI3079" t="str">
            <v>Nusidėvėjęs</v>
          </cell>
          <cell r="AJ3079" t="str">
            <v>GVTNT</v>
          </cell>
        </row>
        <row r="3080">
          <cell r="AH3080">
            <v>0</v>
          </cell>
          <cell r="AI3080" t="str">
            <v>Nusidėvėjęs</v>
          </cell>
          <cell r="AJ3080" t="str">
            <v>GVTNT</v>
          </cell>
        </row>
        <row r="3081">
          <cell r="AH3081">
            <v>0</v>
          </cell>
          <cell r="AI3081" t="str">
            <v>Nusidėvėjęs</v>
          </cell>
          <cell r="AJ3081" t="str">
            <v>GVTNT</v>
          </cell>
        </row>
        <row r="3082">
          <cell r="AH3082">
            <v>0</v>
          </cell>
          <cell r="AI3082" t="str">
            <v>Nusidėvėjęs</v>
          </cell>
          <cell r="AJ3082" t="str">
            <v>GVTNT</v>
          </cell>
        </row>
        <row r="3083">
          <cell r="AH3083">
            <v>0</v>
          </cell>
          <cell r="AI3083" t="str">
            <v>Nusidėvėjęs</v>
          </cell>
          <cell r="AJ3083" t="str">
            <v>GVTNT</v>
          </cell>
        </row>
        <row r="3084">
          <cell r="AH3084">
            <v>0</v>
          </cell>
          <cell r="AI3084" t="str">
            <v>Nusidėvėjęs</v>
          </cell>
          <cell r="AJ3084" t="str">
            <v>GVTNT</v>
          </cell>
        </row>
        <row r="3085">
          <cell r="AH3085">
            <v>0</v>
          </cell>
          <cell r="AI3085" t="str">
            <v>Nusidėvėjęs</v>
          </cell>
          <cell r="AJ3085" t="str">
            <v>GVTNT</v>
          </cell>
        </row>
        <row r="3086">
          <cell r="AH3086">
            <v>0</v>
          </cell>
          <cell r="AI3086" t="str">
            <v>Nusidėvėjęs</v>
          </cell>
          <cell r="AJ3086" t="str">
            <v>GVTNT</v>
          </cell>
        </row>
        <row r="3087">
          <cell r="AH3087">
            <v>0</v>
          </cell>
          <cell r="AI3087" t="str">
            <v>Nusidėvėjęs</v>
          </cell>
          <cell r="AJ3087" t="str">
            <v>GVTNT</v>
          </cell>
        </row>
        <row r="3088">
          <cell r="AH3088">
            <v>0</v>
          </cell>
          <cell r="AI3088" t="str">
            <v>Nusidėvėjęs</v>
          </cell>
          <cell r="AJ3088" t="str">
            <v>GVTNT</v>
          </cell>
        </row>
        <row r="3089">
          <cell r="AH3089">
            <v>0</v>
          </cell>
          <cell r="AI3089" t="str">
            <v>Nusidėvėjęs</v>
          </cell>
          <cell r="AJ3089" t="str">
            <v>GVTNT</v>
          </cell>
        </row>
        <row r="3090">
          <cell r="AH3090">
            <v>0</v>
          </cell>
          <cell r="AI3090" t="str">
            <v>Nusidėvėjęs</v>
          </cell>
          <cell r="AJ3090" t="str">
            <v>GVTNT</v>
          </cell>
        </row>
        <row r="3091">
          <cell r="AH3091">
            <v>0</v>
          </cell>
          <cell r="AI3091" t="str">
            <v>Nusidėvėjęs</v>
          </cell>
          <cell r="AJ3091" t="str">
            <v>GVTNT</v>
          </cell>
        </row>
        <row r="3092">
          <cell r="AH3092">
            <v>0</v>
          </cell>
          <cell r="AI3092" t="str">
            <v>Nusidėvėjęs</v>
          </cell>
          <cell r="AJ3092" t="str">
            <v>GVTNT</v>
          </cell>
        </row>
        <row r="3093">
          <cell r="AH3093">
            <v>0</v>
          </cell>
          <cell r="AI3093" t="str">
            <v>Nusidėvėjęs</v>
          </cell>
          <cell r="AJ3093" t="str">
            <v>GVTNT</v>
          </cell>
        </row>
        <row r="3094">
          <cell r="AH3094">
            <v>0</v>
          </cell>
          <cell r="AI3094" t="str">
            <v>Nusidėvėjęs</v>
          </cell>
          <cell r="AJ3094" t="str">
            <v>GVTNT</v>
          </cell>
        </row>
        <row r="3095">
          <cell r="AH3095">
            <v>0</v>
          </cell>
          <cell r="AI3095" t="str">
            <v>Nusidėvėjęs</v>
          </cell>
          <cell r="AJ3095" t="str">
            <v>GVTNT</v>
          </cell>
        </row>
        <row r="3096">
          <cell r="AH3096">
            <v>0</v>
          </cell>
          <cell r="AI3096" t="str">
            <v>Nusidėvėjęs</v>
          </cell>
          <cell r="AJ3096" t="str">
            <v>GVTNT</v>
          </cell>
        </row>
        <row r="3097">
          <cell r="AH3097">
            <v>0</v>
          </cell>
          <cell r="AI3097" t="str">
            <v>Nusidėvėjęs</v>
          </cell>
          <cell r="AJ3097" t="str">
            <v>GVTNT</v>
          </cell>
        </row>
        <row r="3098">
          <cell r="AH3098">
            <v>0</v>
          </cell>
          <cell r="AI3098" t="str">
            <v>Nusidėvėjęs</v>
          </cell>
          <cell r="AJ3098" t="str">
            <v>GVTNT</v>
          </cell>
        </row>
        <row r="3099">
          <cell r="AH3099">
            <v>0</v>
          </cell>
          <cell r="AI3099" t="str">
            <v>Nusidėvėjęs</v>
          </cell>
          <cell r="AJ3099" t="str">
            <v>GVTNT</v>
          </cell>
        </row>
        <row r="3100">
          <cell r="AH3100">
            <v>0</v>
          </cell>
          <cell r="AI3100" t="str">
            <v>Nusidėvėjęs</v>
          </cell>
          <cell r="AJ3100" t="str">
            <v>GVTNT</v>
          </cell>
        </row>
        <row r="3101">
          <cell r="AH3101">
            <v>0</v>
          </cell>
          <cell r="AI3101" t="str">
            <v>Nusidėvėjęs</v>
          </cell>
          <cell r="AJ3101" t="str">
            <v>GVTNT</v>
          </cell>
        </row>
        <row r="3102">
          <cell r="AH3102">
            <v>0</v>
          </cell>
          <cell r="AI3102" t="str">
            <v>Nusidėvėjęs</v>
          </cell>
          <cell r="AJ3102" t="str">
            <v>GVTNT</v>
          </cell>
        </row>
        <row r="3103">
          <cell r="AH3103">
            <v>0</v>
          </cell>
          <cell r="AI3103" t="str">
            <v>Nusidėvėjęs</v>
          </cell>
          <cell r="AJ3103" t="str">
            <v>GVTNT</v>
          </cell>
        </row>
        <row r="3104">
          <cell r="AH3104">
            <v>0</v>
          </cell>
          <cell r="AI3104" t="str">
            <v>Nusidėvėjęs</v>
          </cell>
          <cell r="AJ3104" t="str">
            <v>GVTNT</v>
          </cell>
        </row>
        <row r="3105">
          <cell r="AH3105">
            <v>0</v>
          </cell>
          <cell r="AI3105" t="str">
            <v>Nusidėvėjęs</v>
          </cell>
          <cell r="AJ3105" t="str">
            <v>GVTNT</v>
          </cell>
        </row>
        <row r="3106">
          <cell r="AH3106">
            <v>0</v>
          </cell>
          <cell r="AI3106" t="str">
            <v>Nusidėvėjęs</v>
          </cell>
          <cell r="AJ3106" t="str">
            <v>GVTNT</v>
          </cell>
        </row>
        <row r="3107">
          <cell r="AH3107">
            <v>0</v>
          </cell>
          <cell r="AI3107" t="str">
            <v>Nusidėvėjęs</v>
          </cell>
          <cell r="AJ3107" t="str">
            <v>GVTNT</v>
          </cell>
        </row>
        <row r="3108">
          <cell r="AH3108">
            <v>0</v>
          </cell>
          <cell r="AI3108" t="str">
            <v>Nusidėvėjęs</v>
          </cell>
          <cell r="AJ3108" t="str">
            <v>GVTNT</v>
          </cell>
        </row>
        <row r="3109">
          <cell r="AH3109">
            <v>0</v>
          </cell>
          <cell r="AI3109" t="str">
            <v>Nusidėvėjęs</v>
          </cell>
          <cell r="AJ3109" t="str">
            <v>GVTNT</v>
          </cell>
        </row>
        <row r="3110">
          <cell r="AH3110">
            <v>0</v>
          </cell>
          <cell r="AI3110" t="str">
            <v>Nusidėvėjęs</v>
          </cell>
          <cell r="AJ3110" t="str">
            <v>GVTNT</v>
          </cell>
        </row>
        <row r="3111">
          <cell r="AH3111">
            <v>0</v>
          </cell>
          <cell r="AI3111" t="str">
            <v>Nusidėvėjęs</v>
          </cell>
          <cell r="AJ3111" t="str">
            <v>GVTNT</v>
          </cell>
        </row>
        <row r="3112">
          <cell r="AH3112">
            <v>0</v>
          </cell>
          <cell r="AI3112" t="str">
            <v>Nusidėvėjęs</v>
          </cell>
          <cell r="AJ3112" t="str">
            <v>GVTNT</v>
          </cell>
        </row>
        <row r="3113">
          <cell r="AH3113">
            <v>0</v>
          </cell>
          <cell r="AI3113" t="str">
            <v>Nusidėvėjęs</v>
          </cell>
          <cell r="AJ3113" t="str">
            <v>GVTNT</v>
          </cell>
        </row>
        <row r="3114">
          <cell r="AH3114">
            <v>0</v>
          </cell>
          <cell r="AI3114" t="str">
            <v>Nusidėvėjęs</v>
          </cell>
          <cell r="AJ3114" t="str">
            <v>GVTNT</v>
          </cell>
        </row>
        <row r="3115">
          <cell r="AH3115">
            <v>0</v>
          </cell>
          <cell r="AI3115" t="str">
            <v>Nusidėvėjęs</v>
          </cell>
          <cell r="AJ3115" t="str">
            <v>GVTNT</v>
          </cell>
        </row>
        <row r="3116">
          <cell r="AH3116">
            <v>0</v>
          </cell>
          <cell r="AI3116" t="str">
            <v>Nusidėvėjęs</v>
          </cell>
          <cell r="AJ3116" t="str">
            <v>GVTNT</v>
          </cell>
        </row>
        <row r="3117">
          <cell r="AH3117">
            <v>0</v>
          </cell>
          <cell r="AI3117" t="str">
            <v>Nusidėvėjęs</v>
          </cell>
          <cell r="AJ3117" t="str">
            <v>GVTNT</v>
          </cell>
        </row>
        <row r="3118">
          <cell r="AH3118">
            <v>0</v>
          </cell>
          <cell r="AI3118" t="str">
            <v>Nusidėvėjęs</v>
          </cell>
          <cell r="AJ3118" t="str">
            <v>GVTNT</v>
          </cell>
        </row>
        <row r="3119">
          <cell r="AH3119">
            <v>0</v>
          </cell>
          <cell r="AI3119" t="str">
            <v>Nusidėvėjęs</v>
          </cell>
          <cell r="AJ3119" t="str">
            <v>GVTNT</v>
          </cell>
        </row>
        <row r="3120">
          <cell r="AH3120">
            <v>0</v>
          </cell>
          <cell r="AI3120" t="str">
            <v>Nusidėvėjęs</v>
          </cell>
          <cell r="AJ3120" t="str">
            <v>GVTNT</v>
          </cell>
        </row>
        <row r="3121">
          <cell r="AH3121">
            <v>0</v>
          </cell>
          <cell r="AI3121" t="str">
            <v>Nusidėvėjęs</v>
          </cell>
          <cell r="AJ3121" t="str">
            <v>GVTNT</v>
          </cell>
        </row>
        <row r="3122">
          <cell r="AH3122">
            <v>0</v>
          </cell>
          <cell r="AI3122" t="str">
            <v>Nusidėvėjęs</v>
          </cell>
          <cell r="AJ3122" t="str">
            <v>GVTNT</v>
          </cell>
        </row>
        <row r="3123">
          <cell r="AH3123">
            <v>0</v>
          </cell>
          <cell r="AI3123" t="str">
            <v>Nusidėvėjęs</v>
          </cell>
          <cell r="AJ3123" t="str">
            <v>GVTNT</v>
          </cell>
        </row>
        <row r="3124">
          <cell r="AH3124">
            <v>0</v>
          </cell>
          <cell r="AI3124" t="str">
            <v>Nusidėvėjęs</v>
          </cell>
          <cell r="AJ3124" t="str">
            <v>GVTNT</v>
          </cell>
        </row>
        <row r="3125">
          <cell r="AH3125">
            <v>0</v>
          </cell>
          <cell r="AI3125" t="str">
            <v>Nusidėvėjęs</v>
          </cell>
          <cell r="AJ3125" t="str">
            <v>GVTNT</v>
          </cell>
        </row>
        <row r="3126">
          <cell r="AH3126">
            <v>0</v>
          </cell>
          <cell r="AI3126" t="str">
            <v>Nusidėvėjęs</v>
          </cell>
          <cell r="AJ3126" t="str">
            <v>GVTNT</v>
          </cell>
        </row>
        <row r="3127">
          <cell r="AH3127">
            <v>0</v>
          </cell>
          <cell r="AI3127" t="str">
            <v>Nusidėvėjęs</v>
          </cell>
          <cell r="AJ3127" t="str">
            <v>GVTNT</v>
          </cell>
        </row>
        <row r="3128">
          <cell r="AH3128">
            <v>0</v>
          </cell>
          <cell r="AI3128" t="str">
            <v>Nusidėvėjęs</v>
          </cell>
          <cell r="AJ3128" t="str">
            <v>GVTNT</v>
          </cell>
        </row>
        <row r="3129">
          <cell r="AH3129">
            <v>0</v>
          </cell>
          <cell r="AI3129" t="str">
            <v>Nusidėvėjęs</v>
          </cell>
          <cell r="AJ3129" t="str">
            <v>GVTNT</v>
          </cell>
        </row>
        <row r="3130">
          <cell r="AH3130">
            <v>0</v>
          </cell>
          <cell r="AI3130" t="str">
            <v>Nusidėvėjęs</v>
          </cell>
          <cell r="AJ3130" t="str">
            <v>GVTNT</v>
          </cell>
        </row>
        <row r="3131">
          <cell r="AH3131">
            <v>0</v>
          </cell>
          <cell r="AI3131" t="str">
            <v>Nusidėvėjęs</v>
          </cell>
          <cell r="AJ3131" t="str">
            <v>GVTNT</v>
          </cell>
        </row>
        <row r="3132">
          <cell r="AH3132">
            <v>0</v>
          </cell>
          <cell r="AI3132" t="str">
            <v>Nusidėvėjęs</v>
          </cell>
          <cell r="AJ3132" t="str">
            <v>GVTNT</v>
          </cell>
        </row>
        <row r="3133">
          <cell r="AH3133">
            <v>0</v>
          </cell>
          <cell r="AI3133" t="str">
            <v>Nusidėvėjęs</v>
          </cell>
          <cell r="AJ3133" t="str">
            <v>GVTNT</v>
          </cell>
        </row>
        <row r="3134">
          <cell r="AH3134">
            <v>0</v>
          </cell>
          <cell r="AI3134" t="str">
            <v>Nusidėvėjęs</v>
          </cell>
          <cell r="AJ3134" t="str">
            <v>GVTNT</v>
          </cell>
        </row>
        <row r="3135">
          <cell r="AH3135">
            <v>0</v>
          </cell>
          <cell r="AI3135" t="str">
            <v>Nusidėvėjęs</v>
          </cell>
          <cell r="AJ3135" t="str">
            <v>GVTNT</v>
          </cell>
        </row>
        <row r="3136">
          <cell r="AH3136">
            <v>0</v>
          </cell>
          <cell r="AI3136" t="str">
            <v>Nusidėvėjęs</v>
          </cell>
          <cell r="AJ3136" t="str">
            <v>GVTNT</v>
          </cell>
        </row>
        <row r="3137">
          <cell r="AH3137">
            <v>0</v>
          </cell>
          <cell r="AI3137" t="str">
            <v>Nusidėvėjęs</v>
          </cell>
          <cell r="AJ3137" t="str">
            <v>GVTNT</v>
          </cell>
        </row>
        <row r="3138">
          <cell r="AH3138">
            <v>0</v>
          </cell>
          <cell r="AI3138" t="str">
            <v>Nusidėvėjęs</v>
          </cell>
          <cell r="AJ3138" t="str">
            <v>GVTNT</v>
          </cell>
        </row>
        <row r="3139">
          <cell r="AH3139">
            <v>0</v>
          </cell>
          <cell r="AI3139" t="str">
            <v>Nusidėvėjęs</v>
          </cell>
          <cell r="AJ3139" t="str">
            <v>GVTNT</v>
          </cell>
        </row>
        <row r="3140">
          <cell r="AH3140">
            <v>0</v>
          </cell>
          <cell r="AI3140" t="str">
            <v>Nusidėvėjęs</v>
          </cell>
          <cell r="AJ3140" t="str">
            <v>GVTNT</v>
          </cell>
        </row>
        <row r="3141">
          <cell r="AH3141">
            <v>0</v>
          </cell>
          <cell r="AI3141" t="str">
            <v>Nusidėvėjęs</v>
          </cell>
          <cell r="AJ3141" t="str">
            <v>GVTNT</v>
          </cell>
        </row>
        <row r="3142">
          <cell r="AH3142">
            <v>0</v>
          </cell>
          <cell r="AI3142" t="str">
            <v>Nusidėvėjęs</v>
          </cell>
          <cell r="AJ3142" t="str">
            <v>GVTNT</v>
          </cell>
        </row>
        <row r="3143">
          <cell r="AH3143">
            <v>0</v>
          </cell>
          <cell r="AI3143" t="str">
            <v>Nusidėvėjęs</v>
          </cell>
          <cell r="AJ3143" t="str">
            <v>GVTNT</v>
          </cell>
        </row>
        <row r="3144">
          <cell r="AH3144">
            <v>0</v>
          </cell>
          <cell r="AI3144" t="str">
            <v>Nusidėvėjęs</v>
          </cell>
          <cell r="AJ3144" t="str">
            <v>GVTNT</v>
          </cell>
        </row>
        <row r="3145">
          <cell r="AH3145">
            <v>0</v>
          </cell>
          <cell r="AI3145" t="str">
            <v>Nusidėvėjęs</v>
          </cell>
          <cell r="AJ3145" t="str">
            <v>GVTNT</v>
          </cell>
        </row>
        <row r="3146">
          <cell r="AH3146">
            <v>0</v>
          </cell>
          <cell r="AI3146" t="str">
            <v>Nusidėvėjęs</v>
          </cell>
          <cell r="AJ3146" t="str">
            <v>GVTNT</v>
          </cell>
        </row>
        <row r="3147">
          <cell r="AH3147">
            <v>0</v>
          </cell>
          <cell r="AI3147" t="str">
            <v>Nusidėvėjęs</v>
          </cell>
          <cell r="AJ3147" t="str">
            <v>GVTNT</v>
          </cell>
        </row>
        <row r="3148">
          <cell r="AH3148">
            <v>0</v>
          </cell>
          <cell r="AI3148" t="str">
            <v>Nusidėvėjęs</v>
          </cell>
          <cell r="AJ3148" t="str">
            <v>GVTNT</v>
          </cell>
        </row>
        <row r="3149">
          <cell r="AH3149">
            <v>0</v>
          </cell>
          <cell r="AI3149" t="str">
            <v>Nusidėvėjęs</v>
          </cell>
          <cell r="AJ3149" t="str">
            <v>GVTNT</v>
          </cell>
        </row>
        <row r="3150">
          <cell r="AH3150">
            <v>0</v>
          </cell>
          <cell r="AI3150" t="str">
            <v>Nusidėvėjęs</v>
          </cell>
          <cell r="AJ3150" t="str">
            <v>GVTNT</v>
          </cell>
        </row>
        <row r="3151">
          <cell r="AH3151">
            <v>0</v>
          </cell>
          <cell r="AI3151" t="str">
            <v>Nusidėvėjęs</v>
          </cell>
          <cell r="AJ3151" t="str">
            <v>GVTNT</v>
          </cell>
        </row>
        <row r="3152">
          <cell r="AH3152">
            <v>0</v>
          </cell>
          <cell r="AI3152" t="str">
            <v>Nusidėvėjęs</v>
          </cell>
          <cell r="AJ3152" t="str">
            <v>GVTNT</v>
          </cell>
        </row>
        <row r="3153">
          <cell r="AH3153">
            <v>0</v>
          </cell>
          <cell r="AI3153" t="str">
            <v>Nusidėvėjęs</v>
          </cell>
          <cell r="AJ3153" t="str">
            <v>GVTNT</v>
          </cell>
        </row>
        <row r="3154">
          <cell r="AH3154">
            <v>0</v>
          </cell>
          <cell r="AI3154" t="str">
            <v>Nusidėvėjęs</v>
          </cell>
          <cell r="AJ3154" t="str">
            <v>GVTNT</v>
          </cell>
        </row>
        <row r="3155">
          <cell r="AH3155">
            <v>0</v>
          </cell>
          <cell r="AI3155" t="str">
            <v>Nusidėvėjęs</v>
          </cell>
          <cell r="AJ3155" t="str">
            <v>GVTNT</v>
          </cell>
        </row>
        <row r="3156">
          <cell r="AH3156">
            <v>0</v>
          </cell>
          <cell r="AI3156" t="str">
            <v>Nusidėvėjęs</v>
          </cell>
          <cell r="AJ3156" t="str">
            <v>GVTNT</v>
          </cell>
        </row>
        <row r="3157">
          <cell r="AH3157">
            <v>0</v>
          </cell>
          <cell r="AI3157" t="str">
            <v>Nusidėvėjęs</v>
          </cell>
          <cell r="AJ3157" t="str">
            <v>GVTNT</v>
          </cell>
        </row>
        <row r="3158">
          <cell r="AH3158">
            <v>0</v>
          </cell>
          <cell r="AI3158" t="str">
            <v>Nusidėvėjęs</v>
          </cell>
          <cell r="AJ3158" t="str">
            <v>GVTNT</v>
          </cell>
        </row>
        <row r="3159">
          <cell r="AH3159">
            <v>0</v>
          </cell>
          <cell r="AI3159" t="str">
            <v>Nusidėvėjęs</v>
          </cell>
          <cell r="AJ3159" t="str">
            <v>GVTNT</v>
          </cell>
        </row>
        <row r="3160">
          <cell r="AH3160">
            <v>0</v>
          </cell>
          <cell r="AI3160" t="str">
            <v>Nusidėvėjęs</v>
          </cell>
          <cell r="AJ3160" t="str">
            <v>GVTNT</v>
          </cell>
        </row>
        <row r="3161">
          <cell r="AH3161">
            <v>0</v>
          </cell>
          <cell r="AI3161" t="str">
            <v>Nusidėvėjęs</v>
          </cell>
          <cell r="AJ3161" t="str">
            <v>GVTNT</v>
          </cell>
        </row>
        <row r="3162">
          <cell r="AH3162">
            <v>0</v>
          </cell>
          <cell r="AI3162" t="str">
            <v>Nusidėvėjęs</v>
          </cell>
          <cell r="AJ3162" t="str">
            <v>GVTNT</v>
          </cell>
        </row>
        <row r="3163">
          <cell r="AH3163">
            <v>0</v>
          </cell>
          <cell r="AI3163" t="str">
            <v>Nusidėvėjęs</v>
          </cell>
          <cell r="AJ3163" t="str">
            <v>GVTNT</v>
          </cell>
        </row>
        <row r="3164">
          <cell r="AH3164">
            <v>0</v>
          </cell>
          <cell r="AI3164" t="str">
            <v>Nusidėvėjęs</v>
          </cell>
          <cell r="AJ3164" t="str">
            <v>GVTNT</v>
          </cell>
        </row>
        <row r="3165">
          <cell r="AH3165">
            <v>0</v>
          </cell>
          <cell r="AI3165" t="str">
            <v>Nusidėvėjęs</v>
          </cell>
          <cell r="AJ3165" t="str">
            <v>GVTNT</v>
          </cell>
        </row>
        <row r="3166">
          <cell r="AH3166">
            <v>0</v>
          </cell>
          <cell r="AI3166" t="str">
            <v>Nusidėvėjęs</v>
          </cell>
          <cell r="AJ3166" t="str">
            <v>GVTNT</v>
          </cell>
        </row>
        <row r="3167">
          <cell r="AH3167">
            <v>0</v>
          </cell>
          <cell r="AI3167" t="str">
            <v>Nusidėvėjęs</v>
          </cell>
          <cell r="AJ3167" t="str">
            <v>GVTNT</v>
          </cell>
        </row>
        <row r="3168">
          <cell r="AH3168">
            <v>0</v>
          </cell>
          <cell r="AI3168" t="str">
            <v>Nusidėvėjęs</v>
          </cell>
          <cell r="AJ3168" t="str">
            <v>GVTNT</v>
          </cell>
        </row>
        <row r="3169">
          <cell r="AH3169">
            <v>0</v>
          </cell>
          <cell r="AI3169" t="str">
            <v>Nusidėvėjęs</v>
          </cell>
          <cell r="AJ3169" t="str">
            <v>GVTNT</v>
          </cell>
        </row>
        <row r="3170">
          <cell r="AH3170">
            <v>0</v>
          </cell>
          <cell r="AI3170" t="str">
            <v>Nusidėvėjęs</v>
          </cell>
          <cell r="AJ3170" t="str">
            <v>GVTNT</v>
          </cell>
        </row>
        <row r="3171">
          <cell r="AH3171">
            <v>0</v>
          </cell>
          <cell r="AI3171" t="str">
            <v>Nusidėvėjęs</v>
          </cell>
          <cell r="AJ3171" t="str">
            <v>GVTNT</v>
          </cell>
        </row>
        <row r="3172">
          <cell r="AH3172">
            <v>0</v>
          </cell>
          <cell r="AI3172" t="str">
            <v>Nusidėvėjęs</v>
          </cell>
          <cell r="AJ3172" t="str">
            <v>GVTNT</v>
          </cell>
        </row>
        <row r="3173">
          <cell r="AH3173">
            <v>0</v>
          </cell>
          <cell r="AI3173" t="str">
            <v>Nusidėvėjęs</v>
          </cell>
          <cell r="AJ3173" t="str">
            <v>GVTNT</v>
          </cell>
        </row>
        <row r="3174">
          <cell r="AH3174">
            <v>0</v>
          </cell>
          <cell r="AI3174" t="str">
            <v>Nusidėvėjęs</v>
          </cell>
          <cell r="AJ3174" t="str">
            <v>GVTNT</v>
          </cell>
        </row>
        <row r="3175">
          <cell r="AH3175">
            <v>0</v>
          </cell>
          <cell r="AI3175" t="str">
            <v>Nusidėvėjęs</v>
          </cell>
          <cell r="AJ3175" t="str">
            <v>GVTNT</v>
          </cell>
        </row>
        <row r="3176">
          <cell r="AH3176">
            <v>0</v>
          </cell>
          <cell r="AI3176" t="str">
            <v>Nusidėvėjęs</v>
          </cell>
          <cell r="AJ3176" t="str">
            <v>GVTNT</v>
          </cell>
        </row>
        <row r="3177">
          <cell r="AH3177">
            <v>0</v>
          </cell>
          <cell r="AI3177" t="str">
            <v>Nusidėvėjęs</v>
          </cell>
          <cell r="AJ3177" t="str">
            <v>GVTNT</v>
          </cell>
        </row>
        <row r="3178">
          <cell r="AH3178">
            <v>0</v>
          </cell>
          <cell r="AI3178" t="str">
            <v>Nusidėvėjęs</v>
          </cell>
          <cell r="AJ3178" t="str">
            <v>GVTNT</v>
          </cell>
        </row>
        <row r="3179">
          <cell r="AH3179">
            <v>0</v>
          </cell>
          <cell r="AI3179" t="str">
            <v>Nusidėvėjęs</v>
          </cell>
          <cell r="AJ3179" t="str">
            <v>GVTNT</v>
          </cell>
        </row>
        <row r="3180">
          <cell r="AH3180">
            <v>0</v>
          </cell>
          <cell r="AI3180" t="str">
            <v>Nusidėvėjęs</v>
          </cell>
          <cell r="AJ3180" t="str">
            <v>GVTNT</v>
          </cell>
        </row>
        <row r="3181">
          <cell r="AH3181">
            <v>0</v>
          </cell>
          <cell r="AI3181" t="str">
            <v>Nusidėvėjęs</v>
          </cell>
          <cell r="AJ3181" t="str">
            <v>GVTNT</v>
          </cell>
        </row>
        <row r="3182">
          <cell r="AH3182">
            <v>0</v>
          </cell>
          <cell r="AI3182" t="str">
            <v>Nusidėvėjęs</v>
          </cell>
          <cell r="AJ3182" t="str">
            <v>GVTNT</v>
          </cell>
        </row>
        <row r="3183">
          <cell r="AH3183">
            <v>0</v>
          </cell>
          <cell r="AI3183" t="str">
            <v>Nusidėvėjęs</v>
          </cell>
          <cell r="AJ3183" t="str">
            <v>GVTNT</v>
          </cell>
        </row>
        <row r="3184">
          <cell r="AH3184">
            <v>0</v>
          </cell>
          <cell r="AI3184" t="str">
            <v>Nusidėvėjęs</v>
          </cell>
          <cell r="AJ3184" t="str">
            <v>GVTNT</v>
          </cell>
        </row>
        <row r="3185">
          <cell r="AH3185">
            <v>0</v>
          </cell>
          <cell r="AI3185" t="str">
            <v>Nusidėvėjęs</v>
          </cell>
          <cell r="AJ3185" t="str">
            <v>GVTNT</v>
          </cell>
        </row>
        <row r="3186">
          <cell r="AH3186">
            <v>0</v>
          </cell>
          <cell r="AI3186" t="str">
            <v>Nusidėvėjęs</v>
          </cell>
          <cell r="AJ3186" t="str">
            <v>GVTNT</v>
          </cell>
        </row>
        <row r="3187">
          <cell r="AH3187">
            <v>0</v>
          </cell>
          <cell r="AI3187" t="str">
            <v>Nusidėvėjęs</v>
          </cell>
          <cell r="AJ3187" t="str">
            <v>GVTNT</v>
          </cell>
        </row>
        <row r="3188">
          <cell r="AH3188">
            <v>0</v>
          </cell>
          <cell r="AI3188" t="str">
            <v>Nusidėvėjęs</v>
          </cell>
          <cell r="AJ3188" t="str">
            <v>GVTNT</v>
          </cell>
        </row>
        <row r="3189">
          <cell r="AH3189">
            <v>0</v>
          </cell>
          <cell r="AI3189" t="str">
            <v>Nusidėvėjęs</v>
          </cell>
          <cell r="AJ3189" t="str">
            <v>GVTNT</v>
          </cell>
        </row>
        <row r="3190">
          <cell r="AH3190">
            <v>0</v>
          </cell>
          <cell r="AI3190" t="str">
            <v>Nusidėvėjęs</v>
          </cell>
          <cell r="AJ3190" t="str">
            <v>GVTNT</v>
          </cell>
        </row>
        <row r="3191">
          <cell r="AH3191">
            <v>0</v>
          </cell>
          <cell r="AI3191" t="str">
            <v>Nusidėvėjęs</v>
          </cell>
          <cell r="AJ3191" t="str">
            <v>GVTNT</v>
          </cell>
        </row>
        <row r="3192">
          <cell r="AH3192">
            <v>0</v>
          </cell>
          <cell r="AI3192" t="str">
            <v>Nusidėvėjęs</v>
          </cell>
          <cell r="AJ3192" t="str">
            <v>GVTNT</v>
          </cell>
        </row>
        <row r="3193">
          <cell r="AH3193">
            <v>0</v>
          </cell>
          <cell r="AI3193" t="str">
            <v>Nusidėvėjęs</v>
          </cell>
          <cell r="AJ3193" t="str">
            <v>GVTNT</v>
          </cell>
        </row>
        <row r="3194">
          <cell r="AH3194">
            <v>0</v>
          </cell>
          <cell r="AI3194" t="str">
            <v>Nusidėvėjęs</v>
          </cell>
          <cell r="AJ3194" t="str">
            <v>GVTNT</v>
          </cell>
        </row>
        <row r="3195">
          <cell r="AH3195">
            <v>0</v>
          </cell>
          <cell r="AI3195" t="str">
            <v>Nusidėvėjęs</v>
          </cell>
          <cell r="AJ3195" t="str">
            <v>GVTNT</v>
          </cell>
        </row>
        <row r="3196">
          <cell r="AH3196">
            <v>0</v>
          </cell>
          <cell r="AI3196" t="str">
            <v>Nusidėvėjęs</v>
          </cell>
          <cell r="AJ3196" t="str">
            <v>GVTNT</v>
          </cell>
        </row>
        <row r="3197">
          <cell r="AH3197">
            <v>0</v>
          </cell>
          <cell r="AI3197" t="str">
            <v>Nusidėvėjęs</v>
          </cell>
          <cell r="AJ3197" t="str">
            <v>GVTNT</v>
          </cell>
        </row>
        <row r="3198">
          <cell r="AH3198">
            <v>0</v>
          </cell>
          <cell r="AI3198" t="str">
            <v>Nusidėvėjęs</v>
          </cell>
          <cell r="AJ3198" t="str">
            <v>GVTNT</v>
          </cell>
        </row>
        <row r="3199">
          <cell r="AH3199">
            <v>0</v>
          </cell>
          <cell r="AI3199" t="str">
            <v>Nusidėvėjęs</v>
          </cell>
          <cell r="AJ3199" t="str">
            <v>GVTNT</v>
          </cell>
        </row>
        <row r="3200">
          <cell r="AH3200">
            <v>0</v>
          </cell>
          <cell r="AI3200" t="str">
            <v>Nusidėvėjęs</v>
          </cell>
          <cell r="AJ3200" t="str">
            <v>GVTNT</v>
          </cell>
        </row>
        <row r="3201">
          <cell r="AH3201">
            <v>0</v>
          </cell>
          <cell r="AI3201" t="str">
            <v>Nusidėvėjęs</v>
          </cell>
          <cell r="AJ3201" t="str">
            <v>GVTNT</v>
          </cell>
        </row>
        <row r="3202">
          <cell r="AH3202">
            <v>0</v>
          </cell>
          <cell r="AI3202" t="str">
            <v>Nusidėvėjęs</v>
          </cell>
          <cell r="AJ3202" t="str">
            <v>GVTNT</v>
          </cell>
        </row>
        <row r="3203">
          <cell r="AH3203">
            <v>0</v>
          </cell>
          <cell r="AI3203" t="str">
            <v>Nusidėvėjęs</v>
          </cell>
          <cell r="AJ3203" t="str">
            <v>GVTNT</v>
          </cell>
        </row>
        <row r="3204">
          <cell r="AH3204">
            <v>0</v>
          </cell>
          <cell r="AI3204" t="str">
            <v>Nusidėvėjęs</v>
          </cell>
          <cell r="AJ3204" t="str">
            <v>GVTNT</v>
          </cell>
        </row>
        <row r="3205">
          <cell r="AH3205">
            <v>0</v>
          </cell>
          <cell r="AI3205" t="str">
            <v>Nusidėvėjęs</v>
          </cell>
          <cell r="AJ3205" t="str">
            <v>GVTNT</v>
          </cell>
        </row>
        <row r="3206">
          <cell r="AH3206">
            <v>0</v>
          </cell>
          <cell r="AI3206" t="str">
            <v>Nusidėvėjęs</v>
          </cell>
          <cell r="AJ3206" t="str">
            <v>GVTNT</v>
          </cell>
        </row>
        <row r="3207">
          <cell r="AH3207">
            <v>0</v>
          </cell>
          <cell r="AI3207" t="str">
            <v>Nusidėvėjęs</v>
          </cell>
          <cell r="AJ3207" t="str">
            <v>GVTNT</v>
          </cell>
        </row>
        <row r="3208">
          <cell r="AH3208">
            <v>0</v>
          </cell>
          <cell r="AI3208" t="str">
            <v>Nusidėvėjęs</v>
          </cell>
          <cell r="AJ3208" t="str">
            <v>GVTNT</v>
          </cell>
        </row>
        <row r="3209">
          <cell r="AH3209">
            <v>0</v>
          </cell>
          <cell r="AI3209" t="str">
            <v>Nusidėvėjęs</v>
          </cell>
          <cell r="AJ3209" t="str">
            <v>GVTNT</v>
          </cell>
        </row>
        <row r="3210">
          <cell r="AH3210">
            <v>0</v>
          </cell>
          <cell r="AI3210" t="str">
            <v>Nusidėvėjęs</v>
          </cell>
          <cell r="AJ3210" t="str">
            <v>GVTNT</v>
          </cell>
        </row>
        <row r="3211">
          <cell r="AH3211">
            <v>0</v>
          </cell>
          <cell r="AI3211" t="str">
            <v>Nusidėvėjęs</v>
          </cell>
          <cell r="AJ3211" t="str">
            <v>GVTNT</v>
          </cell>
        </row>
        <row r="3212">
          <cell r="AH3212">
            <v>0</v>
          </cell>
          <cell r="AI3212" t="str">
            <v>Nusidėvėjęs</v>
          </cell>
          <cell r="AJ3212" t="str">
            <v>GVTNT</v>
          </cell>
        </row>
        <row r="3213">
          <cell r="AH3213">
            <v>0</v>
          </cell>
          <cell r="AI3213" t="str">
            <v>Nusidėvėjęs</v>
          </cell>
          <cell r="AJ3213" t="str">
            <v>GVTNT</v>
          </cell>
        </row>
        <row r="3214">
          <cell r="AH3214">
            <v>0</v>
          </cell>
          <cell r="AI3214" t="str">
            <v>Nusidėvėjęs</v>
          </cell>
          <cell r="AJ3214" t="str">
            <v>GVTNT</v>
          </cell>
        </row>
        <row r="3215">
          <cell r="AH3215">
            <v>0</v>
          </cell>
          <cell r="AI3215" t="str">
            <v>Nusidėvėjęs</v>
          </cell>
          <cell r="AJ3215" t="str">
            <v>GVTNT</v>
          </cell>
        </row>
        <row r="3216">
          <cell r="AH3216">
            <v>0</v>
          </cell>
          <cell r="AI3216" t="str">
            <v>Nusidėvėjęs</v>
          </cell>
          <cell r="AJ3216" t="str">
            <v>GVTNT</v>
          </cell>
        </row>
        <row r="3217">
          <cell r="AH3217">
            <v>0</v>
          </cell>
          <cell r="AI3217" t="str">
            <v>Nusidėvėjęs</v>
          </cell>
          <cell r="AJ3217" t="str">
            <v>GVTNT</v>
          </cell>
        </row>
        <row r="3218">
          <cell r="AH3218">
            <v>0</v>
          </cell>
          <cell r="AI3218" t="str">
            <v>Nusidėvėjęs</v>
          </cell>
          <cell r="AJ3218" t="str">
            <v>GVTNT</v>
          </cell>
        </row>
        <row r="3219">
          <cell r="AH3219">
            <v>0</v>
          </cell>
          <cell r="AI3219" t="str">
            <v>Nusidėvėjęs</v>
          </cell>
          <cell r="AJ3219" t="str">
            <v>GVTNT</v>
          </cell>
        </row>
        <row r="3220">
          <cell r="AH3220">
            <v>0</v>
          </cell>
          <cell r="AI3220" t="str">
            <v>Nusidėvėjęs</v>
          </cell>
          <cell r="AJ3220" t="str">
            <v>GVTNT</v>
          </cell>
        </row>
        <row r="3221">
          <cell r="AH3221">
            <v>0</v>
          </cell>
          <cell r="AI3221" t="str">
            <v>Nusidėvėjęs</v>
          </cell>
          <cell r="AJ3221" t="str">
            <v>GVTNT</v>
          </cell>
        </row>
        <row r="3222">
          <cell r="AH3222">
            <v>0</v>
          </cell>
          <cell r="AI3222" t="str">
            <v>Nusidėvėjęs</v>
          </cell>
          <cell r="AJ3222" t="str">
            <v>GVTNT</v>
          </cell>
        </row>
        <row r="3223">
          <cell r="AH3223">
            <v>0</v>
          </cell>
          <cell r="AI3223" t="str">
            <v>Nusidėvėjęs</v>
          </cell>
          <cell r="AJ3223" t="str">
            <v>GVTNT</v>
          </cell>
        </row>
        <row r="3224">
          <cell r="AH3224">
            <v>0</v>
          </cell>
          <cell r="AI3224" t="str">
            <v>Nusidėvėjęs</v>
          </cell>
          <cell r="AJ3224" t="str">
            <v>GVTNT</v>
          </cell>
        </row>
        <row r="3225">
          <cell r="AH3225">
            <v>0</v>
          </cell>
          <cell r="AI3225" t="str">
            <v>Nusidėvėjęs</v>
          </cell>
          <cell r="AJ3225" t="str">
            <v>GVTNT</v>
          </cell>
        </row>
        <row r="3226">
          <cell r="AH3226">
            <v>0</v>
          </cell>
          <cell r="AI3226" t="str">
            <v>Nusidėvėjęs</v>
          </cell>
          <cell r="AJ3226" t="str">
            <v>GVTNT</v>
          </cell>
        </row>
        <row r="3227">
          <cell r="AH3227">
            <v>0</v>
          </cell>
          <cell r="AI3227" t="str">
            <v>Nusidėvėjęs</v>
          </cell>
          <cell r="AJ3227" t="str">
            <v>GVTNT</v>
          </cell>
        </row>
        <row r="3228">
          <cell r="AH3228">
            <v>0</v>
          </cell>
          <cell r="AI3228" t="str">
            <v>Nusidėvėjęs</v>
          </cell>
          <cell r="AJ3228" t="str">
            <v>GVTNT</v>
          </cell>
        </row>
        <row r="3229">
          <cell r="AH3229">
            <v>0</v>
          </cell>
          <cell r="AI3229" t="str">
            <v>Nusidėvėjęs</v>
          </cell>
          <cell r="AJ3229" t="str">
            <v>GVTNT</v>
          </cell>
        </row>
        <row r="3230">
          <cell r="AH3230">
            <v>0</v>
          </cell>
          <cell r="AI3230" t="str">
            <v>Nusidėvėjęs</v>
          </cell>
          <cell r="AJ3230" t="str">
            <v>GVTNT</v>
          </cell>
        </row>
        <row r="3231">
          <cell r="AH3231">
            <v>0</v>
          </cell>
          <cell r="AI3231" t="str">
            <v>Nusidėvėjęs</v>
          </cell>
          <cell r="AJ3231" t="str">
            <v>GVTNT</v>
          </cell>
        </row>
        <row r="3232">
          <cell r="AH3232">
            <v>0</v>
          </cell>
          <cell r="AI3232" t="str">
            <v>Nusidėvėjęs</v>
          </cell>
          <cell r="AJ3232" t="str">
            <v>GVTNT</v>
          </cell>
        </row>
        <row r="3233">
          <cell r="AH3233">
            <v>0</v>
          </cell>
          <cell r="AI3233" t="str">
            <v>Nusidėvėjęs</v>
          </cell>
          <cell r="AJ3233" t="str">
            <v>GVTNT</v>
          </cell>
        </row>
        <row r="3234">
          <cell r="AH3234">
            <v>0</v>
          </cell>
          <cell r="AI3234" t="str">
            <v>Nusidėvėjęs</v>
          </cell>
          <cell r="AJ3234" t="str">
            <v>GVTNT</v>
          </cell>
        </row>
        <row r="3235">
          <cell r="AH3235">
            <v>0</v>
          </cell>
          <cell r="AI3235" t="str">
            <v>Nusidėvėjęs</v>
          </cell>
          <cell r="AJ3235" t="str">
            <v>GVTNT</v>
          </cell>
        </row>
        <row r="3236">
          <cell r="AH3236">
            <v>0</v>
          </cell>
          <cell r="AI3236" t="str">
            <v>Nusidėvėjęs</v>
          </cell>
          <cell r="AJ3236" t="str">
            <v>GVTNT</v>
          </cell>
        </row>
        <row r="3237">
          <cell r="AH3237">
            <v>0</v>
          </cell>
          <cell r="AI3237" t="str">
            <v>Nusidėvėjęs</v>
          </cell>
          <cell r="AJ3237" t="str">
            <v>GVTNT</v>
          </cell>
        </row>
        <row r="3238">
          <cell r="AH3238">
            <v>0</v>
          </cell>
          <cell r="AI3238" t="str">
            <v>Nusidėvėjęs</v>
          </cell>
          <cell r="AJ3238" t="str">
            <v>GVTNT</v>
          </cell>
        </row>
        <row r="3239">
          <cell r="AH3239">
            <v>0</v>
          </cell>
          <cell r="AI3239" t="str">
            <v>Nusidėvėjęs</v>
          </cell>
          <cell r="AJ3239" t="str">
            <v>GVTNT</v>
          </cell>
        </row>
        <row r="3240">
          <cell r="AH3240">
            <v>0</v>
          </cell>
          <cell r="AI3240" t="str">
            <v>Nusidėvėjęs</v>
          </cell>
          <cell r="AJ3240" t="str">
            <v>GVTNT</v>
          </cell>
        </row>
        <row r="3241">
          <cell r="AH3241">
            <v>0</v>
          </cell>
          <cell r="AI3241" t="str">
            <v>Nusidėvėjęs</v>
          </cell>
          <cell r="AJ3241" t="str">
            <v>GVTNT</v>
          </cell>
        </row>
        <row r="3242">
          <cell r="AH3242">
            <v>0</v>
          </cell>
          <cell r="AI3242" t="str">
            <v>Nusidėvėjęs</v>
          </cell>
          <cell r="AJ3242" t="str">
            <v>GVTNT</v>
          </cell>
        </row>
        <row r="3243">
          <cell r="AH3243">
            <v>0</v>
          </cell>
          <cell r="AI3243" t="str">
            <v>Nusidėvėjęs</v>
          </cell>
          <cell r="AJ3243" t="str">
            <v>GVTNT</v>
          </cell>
        </row>
        <row r="3244">
          <cell r="AH3244">
            <v>0</v>
          </cell>
          <cell r="AI3244" t="str">
            <v>Nusidėvėjęs</v>
          </cell>
          <cell r="AJ3244" t="str">
            <v>GVTNT</v>
          </cell>
        </row>
        <row r="3245">
          <cell r="AH3245">
            <v>0</v>
          </cell>
          <cell r="AI3245" t="str">
            <v>Nusidėvėjęs</v>
          </cell>
          <cell r="AJ3245" t="str">
            <v>GVTNT</v>
          </cell>
        </row>
        <row r="3246">
          <cell r="AH3246">
            <v>0</v>
          </cell>
          <cell r="AI3246" t="str">
            <v>Nusidėvėjęs</v>
          </cell>
          <cell r="AJ3246" t="str">
            <v>GVTNT</v>
          </cell>
        </row>
        <row r="3247">
          <cell r="AH3247">
            <v>0</v>
          </cell>
          <cell r="AI3247" t="str">
            <v>Nusidėvėjęs</v>
          </cell>
          <cell r="AJ3247" t="str">
            <v>GVTNT</v>
          </cell>
        </row>
        <row r="3248">
          <cell r="AH3248">
            <v>0</v>
          </cell>
          <cell r="AI3248" t="str">
            <v>Nusidėvėjęs</v>
          </cell>
          <cell r="AJ3248" t="str">
            <v>GVTNT</v>
          </cell>
        </row>
        <row r="3249">
          <cell r="AH3249">
            <v>0</v>
          </cell>
          <cell r="AI3249" t="str">
            <v>Nusidėvėjęs</v>
          </cell>
          <cell r="AJ3249" t="str">
            <v>GVTNT</v>
          </cell>
        </row>
        <row r="3250">
          <cell r="AH3250">
            <v>0</v>
          </cell>
          <cell r="AI3250" t="str">
            <v>Nusidėvėjęs</v>
          </cell>
          <cell r="AJ3250" t="str">
            <v>GVTNT</v>
          </cell>
        </row>
        <row r="3251">
          <cell r="AH3251">
            <v>0</v>
          </cell>
          <cell r="AI3251" t="str">
            <v>Nusidėvėjęs</v>
          </cell>
          <cell r="AJ3251" t="str">
            <v>GVTNT</v>
          </cell>
        </row>
        <row r="3252">
          <cell r="AH3252">
            <v>0</v>
          </cell>
          <cell r="AI3252" t="str">
            <v>Nusidėvėjęs</v>
          </cell>
          <cell r="AJ3252" t="str">
            <v>GVTNT</v>
          </cell>
        </row>
        <row r="3253">
          <cell r="AH3253">
            <v>0</v>
          </cell>
          <cell r="AI3253" t="str">
            <v>Nusidėvėjęs</v>
          </cell>
          <cell r="AJ3253" t="str">
            <v>GVTNT</v>
          </cell>
        </row>
        <row r="3254">
          <cell r="AH3254">
            <v>0</v>
          </cell>
          <cell r="AI3254" t="str">
            <v>Nusidėvėjęs</v>
          </cell>
          <cell r="AJ3254" t="str">
            <v>GVTNT</v>
          </cell>
        </row>
        <row r="3255">
          <cell r="AH3255">
            <v>0</v>
          </cell>
          <cell r="AI3255" t="str">
            <v>Nusidėvėjęs</v>
          </cell>
          <cell r="AJ3255" t="str">
            <v>GVTNT</v>
          </cell>
        </row>
        <row r="3256">
          <cell r="AH3256">
            <v>0</v>
          </cell>
          <cell r="AI3256" t="str">
            <v>Nusidėvėjęs</v>
          </cell>
          <cell r="AJ3256" t="str">
            <v>GVTNT</v>
          </cell>
        </row>
        <row r="3257">
          <cell r="AH3257">
            <v>0</v>
          </cell>
          <cell r="AI3257" t="str">
            <v>Nusidėvėjęs</v>
          </cell>
          <cell r="AJ3257" t="str">
            <v>GVTNT</v>
          </cell>
        </row>
        <row r="3258">
          <cell r="AH3258">
            <v>0</v>
          </cell>
          <cell r="AI3258" t="str">
            <v>Nusidėvėjęs</v>
          </cell>
          <cell r="AJ3258" t="str">
            <v>GVTNT</v>
          </cell>
        </row>
        <row r="3259">
          <cell r="AH3259">
            <v>0</v>
          </cell>
          <cell r="AI3259" t="str">
            <v>Nusidėvėjęs</v>
          </cell>
          <cell r="AJ3259" t="str">
            <v>GVTNT</v>
          </cell>
        </row>
        <row r="3260">
          <cell r="AH3260">
            <v>0</v>
          </cell>
          <cell r="AI3260" t="str">
            <v>Nusidėvėjęs</v>
          </cell>
          <cell r="AJ3260" t="str">
            <v>GVTNT</v>
          </cell>
        </row>
        <row r="3261">
          <cell r="AH3261">
            <v>0</v>
          </cell>
          <cell r="AI3261" t="str">
            <v>Nusidėvėjęs</v>
          </cell>
          <cell r="AJ3261" t="str">
            <v>GVTNT</v>
          </cell>
        </row>
        <row r="3262">
          <cell r="AH3262">
            <v>0</v>
          </cell>
          <cell r="AI3262" t="str">
            <v>Nusidėvėjęs</v>
          </cell>
          <cell r="AJ3262" t="str">
            <v>GVTNT</v>
          </cell>
        </row>
        <row r="3263">
          <cell r="AH3263">
            <v>0</v>
          </cell>
          <cell r="AI3263" t="str">
            <v>Nusidėvėjęs</v>
          </cell>
          <cell r="AJ3263" t="str">
            <v>GVTNT</v>
          </cell>
        </row>
        <row r="3264">
          <cell r="AH3264">
            <v>0</v>
          </cell>
          <cell r="AI3264" t="str">
            <v>Nusidėvėjęs</v>
          </cell>
          <cell r="AJ3264" t="str">
            <v>GVTNT</v>
          </cell>
        </row>
        <row r="3265">
          <cell r="AH3265">
            <v>0</v>
          </cell>
          <cell r="AI3265" t="str">
            <v>Nusidėvėjęs</v>
          </cell>
          <cell r="AJ3265" t="str">
            <v>GVTNT</v>
          </cell>
        </row>
        <row r="3266">
          <cell r="AH3266">
            <v>0</v>
          </cell>
          <cell r="AI3266" t="str">
            <v>Nusidėvėjęs</v>
          </cell>
          <cell r="AJ3266" t="str">
            <v>GVTNT</v>
          </cell>
        </row>
        <row r="3267">
          <cell r="AH3267">
            <v>0</v>
          </cell>
          <cell r="AI3267" t="str">
            <v>Nusidėvėjęs</v>
          </cell>
          <cell r="AJ3267" t="str">
            <v>GVTNT</v>
          </cell>
        </row>
        <row r="3268">
          <cell r="AH3268">
            <v>0</v>
          </cell>
          <cell r="AI3268" t="str">
            <v>Nusidėvėjęs</v>
          </cell>
          <cell r="AJ3268" t="str">
            <v>GVTNT</v>
          </cell>
        </row>
        <row r="3269">
          <cell r="AH3269">
            <v>0</v>
          </cell>
          <cell r="AI3269" t="str">
            <v>Nusidėvėjęs</v>
          </cell>
          <cell r="AJ3269" t="str">
            <v>GVTNT</v>
          </cell>
        </row>
        <row r="3270">
          <cell r="AH3270">
            <v>0</v>
          </cell>
          <cell r="AI3270" t="str">
            <v>Nusidėvėjęs</v>
          </cell>
          <cell r="AJ3270" t="str">
            <v>GVTNT</v>
          </cell>
        </row>
        <row r="3271">
          <cell r="AH3271">
            <v>0</v>
          </cell>
          <cell r="AI3271" t="str">
            <v>Nusidėvėjęs</v>
          </cell>
          <cell r="AJ3271" t="str">
            <v>GVTNT</v>
          </cell>
        </row>
        <row r="3272">
          <cell r="AH3272">
            <v>0</v>
          </cell>
          <cell r="AI3272" t="str">
            <v>Nusidėvėjęs</v>
          </cell>
          <cell r="AJ3272" t="str">
            <v>GVTNT</v>
          </cell>
        </row>
        <row r="3273">
          <cell r="AH3273">
            <v>0</v>
          </cell>
          <cell r="AI3273" t="str">
            <v>Nusidėvėjęs</v>
          </cell>
          <cell r="AJ3273" t="str">
            <v>GVTNT</v>
          </cell>
        </row>
        <row r="3274">
          <cell r="AH3274">
            <v>0</v>
          </cell>
          <cell r="AI3274" t="str">
            <v>Nusidėvėjęs</v>
          </cell>
          <cell r="AJ3274" t="str">
            <v>GVTNT</v>
          </cell>
        </row>
        <row r="3275">
          <cell r="AH3275">
            <v>0</v>
          </cell>
          <cell r="AI3275" t="str">
            <v>Nusidėvėjęs</v>
          </cell>
          <cell r="AJ3275" t="str">
            <v>GVTNT</v>
          </cell>
        </row>
        <row r="3276">
          <cell r="AH3276">
            <v>0</v>
          </cell>
          <cell r="AI3276" t="str">
            <v>Nusidėvėjęs</v>
          </cell>
          <cell r="AJ3276" t="str">
            <v>GVTNT</v>
          </cell>
        </row>
        <row r="3277">
          <cell r="AH3277">
            <v>0</v>
          </cell>
          <cell r="AI3277" t="str">
            <v>Nusidėvėjęs</v>
          </cell>
          <cell r="AJ3277" t="str">
            <v>GVTNT</v>
          </cell>
        </row>
        <row r="3278">
          <cell r="AH3278">
            <v>0</v>
          </cell>
          <cell r="AI3278" t="str">
            <v>Nusidėvėjęs</v>
          </cell>
          <cell r="AJ3278" t="str">
            <v>GVTNT</v>
          </cell>
        </row>
        <row r="3279">
          <cell r="AH3279">
            <v>0</v>
          </cell>
          <cell r="AI3279" t="str">
            <v>Nusidėvėjęs</v>
          </cell>
          <cell r="AJ3279" t="str">
            <v>GVTNT</v>
          </cell>
        </row>
        <row r="3280">
          <cell r="AH3280">
            <v>0</v>
          </cell>
          <cell r="AI3280" t="str">
            <v>Nusidėvėjęs</v>
          </cell>
          <cell r="AJ3280" t="str">
            <v>GVTNT</v>
          </cell>
        </row>
        <row r="3281">
          <cell r="AH3281">
            <v>0</v>
          </cell>
          <cell r="AI3281" t="str">
            <v>Nusidėvėjęs</v>
          </cell>
          <cell r="AJ3281" t="str">
            <v>GVTNT</v>
          </cell>
        </row>
        <row r="3282">
          <cell r="AH3282">
            <v>0</v>
          </cell>
          <cell r="AI3282" t="str">
            <v>Nusidėvėjęs</v>
          </cell>
          <cell r="AJ3282" t="str">
            <v>GVTNT</v>
          </cell>
        </row>
        <row r="3283">
          <cell r="AH3283">
            <v>0</v>
          </cell>
          <cell r="AI3283" t="str">
            <v>Nusidėvėjęs</v>
          </cell>
          <cell r="AJ3283" t="str">
            <v>GVTNT</v>
          </cell>
        </row>
        <row r="3284">
          <cell r="AH3284">
            <v>0</v>
          </cell>
          <cell r="AI3284" t="str">
            <v>Nusidėvėjęs</v>
          </cell>
          <cell r="AJ3284" t="str">
            <v>GVTNT</v>
          </cell>
        </row>
        <row r="3285">
          <cell r="AH3285">
            <v>0</v>
          </cell>
          <cell r="AI3285" t="str">
            <v>Nusidėvėjęs</v>
          </cell>
          <cell r="AJ3285" t="str">
            <v>GVTNT</v>
          </cell>
        </row>
        <row r="3286">
          <cell r="AH3286">
            <v>0</v>
          </cell>
          <cell r="AI3286" t="str">
            <v>Nusidėvėjęs</v>
          </cell>
          <cell r="AJ3286" t="str">
            <v>GVTNT</v>
          </cell>
        </row>
        <row r="3287">
          <cell r="AH3287">
            <v>0</v>
          </cell>
          <cell r="AI3287" t="str">
            <v>Nusidėvėjęs</v>
          </cell>
          <cell r="AJ3287" t="str">
            <v>GVTNT</v>
          </cell>
        </row>
        <row r="3288">
          <cell r="AH3288">
            <v>0</v>
          </cell>
          <cell r="AI3288" t="str">
            <v>Nusidėvėjęs</v>
          </cell>
          <cell r="AJ3288" t="str">
            <v>GVTNT</v>
          </cell>
        </row>
        <row r="3289">
          <cell r="AH3289">
            <v>0</v>
          </cell>
          <cell r="AI3289" t="str">
            <v>Nusidėvėjęs</v>
          </cell>
          <cell r="AJ3289" t="str">
            <v>GVTNT</v>
          </cell>
        </row>
        <row r="3290">
          <cell r="AH3290">
            <v>0</v>
          </cell>
          <cell r="AI3290" t="str">
            <v>Nusidėvėjęs</v>
          </cell>
          <cell r="AJ3290" t="str">
            <v>GVTNT</v>
          </cell>
        </row>
        <row r="3291">
          <cell r="AH3291">
            <v>0</v>
          </cell>
          <cell r="AI3291" t="str">
            <v>Nusidėvėjęs</v>
          </cell>
          <cell r="AJ3291" t="str">
            <v>GVTNT</v>
          </cell>
        </row>
        <row r="3292">
          <cell r="AH3292">
            <v>0</v>
          </cell>
          <cell r="AI3292" t="str">
            <v>Nusidėvėjęs</v>
          </cell>
          <cell r="AJ3292" t="str">
            <v>GVTNT</v>
          </cell>
        </row>
        <row r="3293">
          <cell r="AH3293">
            <v>0</v>
          </cell>
          <cell r="AI3293" t="str">
            <v>Nusidėvėjęs</v>
          </cell>
          <cell r="AJ3293" t="str">
            <v>GVTNT</v>
          </cell>
        </row>
        <row r="3294">
          <cell r="AH3294">
            <v>0</v>
          </cell>
          <cell r="AI3294" t="str">
            <v>Nusidėvėjęs</v>
          </cell>
          <cell r="AJ3294" t="str">
            <v>GVTNT</v>
          </cell>
        </row>
        <row r="3295">
          <cell r="AH3295">
            <v>0</v>
          </cell>
          <cell r="AI3295" t="str">
            <v>Nusidėvėjęs</v>
          </cell>
          <cell r="AJ3295" t="str">
            <v>GVTNT</v>
          </cell>
        </row>
        <row r="3296">
          <cell r="AH3296">
            <v>0</v>
          </cell>
          <cell r="AI3296" t="str">
            <v>Nusidėvėjęs</v>
          </cell>
          <cell r="AJ3296" t="str">
            <v>GVTNT</v>
          </cell>
        </row>
        <row r="3297">
          <cell r="AH3297">
            <v>0</v>
          </cell>
          <cell r="AI3297" t="str">
            <v>Nusidėvėjęs</v>
          </cell>
          <cell r="AJ3297" t="str">
            <v>GVTNT</v>
          </cell>
        </row>
        <row r="3298">
          <cell r="AH3298">
            <v>0</v>
          </cell>
          <cell r="AI3298" t="str">
            <v>Nusidėvėjęs</v>
          </cell>
          <cell r="AJ3298" t="str">
            <v>GVTNT</v>
          </cell>
        </row>
        <row r="3299">
          <cell r="AH3299">
            <v>0</v>
          </cell>
          <cell r="AI3299" t="str">
            <v>Nusidėvėjęs</v>
          </cell>
          <cell r="AJ3299" t="str">
            <v>GVTNT</v>
          </cell>
        </row>
        <row r="3300">
          <cell r="AH3300">
            <v>0</v>
          </cell>
          <cell r="AI3300" t="str">
            <v>Nusidėvėjęs</v>
          </cell>
          <cell r="AJ3300" t="str">
            <v>GVTNT</v>
          </cell>
        </row>
        <row r="3301">
          <cell r="AH3301">
            <v>0</v>
          </cell>
          <cell r="AI3301" t="str">
            <v>Nusidėvėjęs</v>
          </cell>
          <cell r="AJ3301" t="str">
            <v>GVTNT</v>
          </cell>
        </row>
        <row r="3302">
          <cell r="AH3302">
            <v>0</v>
          </cell>
          <cell r="AI3302" t="str">
            <v>Nusidėvėjęs</v>
          </cell>
          <cell r="AJ3302" t="str">
            <v>GVTNT</v>
          </cell>
        </row>
        <row r="3303">
          <cell r="AH3303">
            <v>0</v>
          </cell>
          <cell r="AI3303" t="str">
            <v>Nusidėvėjęs</v>
          </cell>
          <cell r="AJ3303" t="str">
            <v>GVTNT</v>
          </cell>
        </row>
        <row r="3304">
          <cell r="AH3304">
            <v>0</v>
          </cell>
          <cell r="AI3304" t="str">
            <v>Nusidėvėjęs</v>
          </cell>
          <cell r="AJ3304" t="str">
            <v>GVTNT</v>
          </cell>
        </row>
        <row r="3305">
          <cell r="AH3305">
            <v>0</v>
          </cell>
          <cell r="AI3305" t="str">
            <v>Nusidėvėjęs</v>
          </cell>
          <cell r="AJ3305" t="str">
            <v>GVTNT</v>
          </cell>
        </row>
        <row r="3306">
          <cell r="AH3306">
            <v>0</v>
          </cell>
          <cell r="AI3306" t="str">
            <v>Nusidėvėjęs</v>
          </cell>
          <cell r="AJ3306" t="str">
            <v>GVTNT</v>
          </cell>
        </row>
        <row r="3307">
          <cell r="AH3307">
            <v>0</v>
          </cell>
          <cell r="AI3307" t="str">
            <v>Nusidėvėjęs</v>
          </cell>
          <cell r="AJ3307" t="str">
            <v>GVTNT</v>
          </cell>
        </row>
        <row r="3308">
          <cell r="AH3308">
            <v>0</v>
          </cell>
          <cell r="AI3308" t="str">
            <v>Nusidėvėjęs</v>
          </cell>
          <cell r="AJ3308" t="str">
            <v>GVTNT</v>
          </cell>
        </row>
        <row r="3309">
          <cell r="AH3309">
            <v>0</v>
          </cell>
          <cell r="AI3309" t="str">
            <v>Nusidėvėjęs</v>
          </cell>
          <cell r="AJ3309" t="str">
            <v>GVTNT</v>
          </cell>
        </row>
        <row r="3310">
          <cell r="AH3310">
            <v>0</v>
          </cell>
          <cell r="AI3310" t="str">
            <v>Nusidėvėjęs</v>
          </cell>
          <cell r="AJ3310" t="str">
            <v>GVTNT</v>
          </cell>
        </row>
        <row r="3311">
          <cell r="AH3311">
            <v>0</v>
          </cell>
          <cell r="AI3311" t="str">
            <v>Nusidėvėjęs</v>
          </cell>
          <cell r="AJ3311" t="str">
            <v>GVTNT</v>
          </cell>
        </row>
        <row r="3312">
          <cell r="AH3312">
            <v>0</v>
          </cell>
          <cell r="AI3312" t="str">
            <v>Nusidėvėjęs</v>
          </cell>
          <cell r="AJ3312" t="str">
            <v>GVTNT</v>
          </cell>
        </row>
        <row r="3313">
          <cell r="AH3313">
            <v>0</v>
          </cell>
          <cell r="AI3313" t="str">
            <v>Nusidėvėjęs</v>
          </cell>
          <cell r="AJ3313" t="str">
            <v>GVTNT</v>
          </cell>
        </row>
        <row r="3314">
          <cell r="AH3314">
            <v>0</v>
          </cell>
          <cell r="AI3314" t="str">
            <v>Nusidėvėjęs</v>
          </cell>
          <cell r="AJ3314" t="str">
            <v>GVTNT</v>
          </cell>
        </row>
        <row r="3315">
          <cell r="AH3315">
            <v>0</v>
          </cell>
          <cell r="AI3315" t="str">
            <v>Nusidėvėjęs</v>
          </cell>
          <cell r="AJ3315" t="str">
            <v>GVTNT</v>
          </cell>
        </row>
        <row r="3316">
          <cell r="AH3316">
            <v>0</v>
          </cell>
          <cell r="AI3316" t="str">
            <v>Nusidėvėjęs</v>
          </cell>
          <cell r="AJ3316" t="str">
            <v>GVTNT</v>
          </cell>
        </row>
        <row r="3317">
          <cell r="AH3317">
            <v>0</v>
          </cell>
          <cell r="AI3317" t="str">
            <v>Nusidėvėjęs</v>
          </cell>
          <cell r="AJ3317" t="str">
            <v>GVTNT</v>
          </cell>
        </row>
        <row r="3318">
          <cell r="AH3318">
            <v>0</v>
          </cell>
          <cell r="AI3318" t="str">
            <v>Nusidėvėjęs</v>
          </cell>
          <cell r="AJ3318" t="str">
            <v>GVTNT</v>
          </cell>
        </row>
        <row r="3319">
          <cell r="AH3319">
            <v>0</v>
          </cell>
          <cell r="AI3319" t="str">
            <v>Nusidėvėjęs</v>
          </cell>
          <cell r="AJ3319" t="str">
            <v>GVTNT</v>
          </cell>
        </row>
        <row r="3320">
          <cell r="AH3320">
            <v>0</v>
          </cell>
          <cell r="AI3320" t="str">
            <v>Nusidėvėjęs</v>
          </cell>
          <cell r="AJ3320" t="str">
            <v>GVTNT</v>
          </cell>
        </row>
        <row r="3321">
          <cell r="AH3321">
            <v>0</v>
          </cell>
          <cell r="AI3321" t="str">
            <v>Nusidėvėjęs</v>
          </cell>
          <cell r="AJ3321" t="str">
            <v>GVTNT</v>
          </cell>
        </row>
        <row r="3322">
          <cell r="AH3322">
            <v>0</v>
          </cell>
          <cell r="AI3322" t="str">
            <v>Nusidėvėjęs</v>
          </cell>
          <cell r="AJ3322" t="str">
            <v>GVTNT</v>
          </cell>
        </row>
        <row r="3323">
          <cell r="AH3323">
            <v>0</v>
          </cell>
          <cell r="AI3323" t="str">
            <v>Nusidėvėjęs</v>
          </cell>
          <cell r="AJ3323" t="str">
            <v>GVTNT</v>
          </cell>
        </row>
        <row r="3324">
          <cell r="AH3324">
            <v>0</v>
          </cell>
          <cell r="AI3324" t="str">
            <v>Nusidėvėjęs</v>
          </cell>
          <cell r="AJ3324" t="str">
            <v>GVTNT</v>
          </cell>
        </row>
        <row r="3325">
          <cell r="AH3325">
            <v>0</v>
          </cell>
          <cell r="AI3325" t="str">
            <v>Nusidėvėjęs</v>
          </cell>
          <cell r="AJ3325" t="str">
            <v>GVTNT</v>
          </cell>
        </row>
        <row r="3326">
          <cell r="AH3326">
            <v>0</v>
          </cell>
          <cell r="AI3326" t="str">
            <v>Nusidėvėjęs</v>
          </cell>
          <cell r="AJ3326" t="str">
            <v>GVTNT</v>
          </cell>
        </row>
        <row r="3327">
          <cell r="AH3327">
            <v>0</v>
          </cell>
          <cell r="AI3327" t="str">
            <v>Nusidėvėjęs</v>
          </cell>
          <cell r="AJ3327" t="str">
            <v>GVTNT</v>
          </cell>
        </row>
        <row r="3328">
          <cell r="AH3328">
            <v>0</v>
          </cell>
          <cell r="AI3328" t="str">
            <v>Nusidėvėjęs</v>
          </cell>
          <cell r="AJ3328" t="str">
            <v>GVTNT</v>
          </cell>
        </row>
        <row r="3329">
          <cell r="AH3329">
            <v>0</v>
          </cell>
          <cell r="AI3329" t="str">
            <v>Nusidėvėjęs</v>
          </cell>
          <cell r="AJ3329" t="str">
            <v>GVTNT</v>
          </cell>
        </row>
        <row r="3330">
          <cell r="AH3330">
            <v>0</v>
          </cell>
          <cell r="AI3330" t="str">
            <v>Nusidėvėjęs</v>
          </cell>
          <cell r="AJ3330" t="str">
            <v>GVTNT</v>
          </cell>
        </row>
        <row r="3331">
          <cell r="AH3331">
            <v>0</v>
          </cell>
          <cell r="AI3331" t="str">
            <v>Nusidėvėjęs</v>
          </cell>
          <cell r="AJ3331" t="str">
            <v>GVTNT</v>
          </cell>
        </row>
        <row r="3332">
          <cell r="AH3332">
            <v>0</v>
          </cell>
          <cell r="AI3332" t="str">
            <v>Nusidėvėjęs</v>
          </cell>
          <cell r="AJ3332" t="str">
            <v>GVTNT</v>
          </cell>
        </row>
        <row r="3333">
          <cell r="AH3333">
            <v>0</v>
          </cell>
          <cell r="AI3333" t="str">
            <v>Nusidėvėjęs</v>
          </cell>
          <cell r="AJ3333" t="str">
            <v>GVTNT</v>
          </cell>
        </row>
        <row r="3334">
          <cell r="AH3334">
            <v>0</v>
          </cell>
          <cell r="AI3334" t="str">
            <v>Nusidėvėjęs</v>
          </cell>
          <cell r="AJ3334" t="str">
            <v>GVTNT</v>
          </cell>
        </row>
        <row r="3335">
          <cell r="AH3335">
            <v>0</v>
          </cell>
          <cell r="AI3335" t="str">
            <v>Nusidėvėjęs</v>
          </cell>
          <cell r="AJ3335" t="str">
            <v>GVTNT</v>
          </cell>
        </row>
        <row r="3336">
          <cell r="AH3336">
            <v>0</v>
          </cell>
          <cell r="AI3336" t="str">
            <v>Nusidėvėjęs</v>
          </cell>
          <cell r="AJ3336" t="str">
            <v>GVTNT</v>
          </cell>
        </row>
        <row r="3337">
          <cell r="AH3337">
            <v>0</v>
          </cell>
          <cell r="AI3337" t="str">
            <v>Nusidėvėjęs</v>
          </cell>
          <cell r="AJ3337" t="str">
            <v>GVTNT</v>
          </cell>
        </row>
        <row r="3338">
          <cell r="AH3338">
            <v>0</v>
          </cell>
          <cell r="AI3338" t="str">
            <v>Nusidėvėjęs</v>
          </cell>
          <cell r="AJ3338" t="str">
            <v>GVTNT</v>
          </cell>
        </row>
        <row r="3339">
          <cell r="AH3339">
            <v>0</v>
          </cell>
          <cell r="AI3339" t="str">
            <v>Nusidėvėjęs</v>
          </cell>
          <cell r="AJ3339" t="str">
            <v>GVTNT</v>
          </cell>
        </row>
        <row r="3340">
          <cell r="AH3340">
            <v>0</v>
          </cell>
          <cell r="AI3340" t="str">
            <v>Nusidėvėjęs</v>
          </cell>
          <cell r="AJ3340" t="str">
            <v>GVTNT</v>
          </cell>
        </row>
        <row r="3341">
          <cell r="AH3341">
            <v>0</v>
          </cell>
          <cell r="AI3341" t="str">
            <v>Nusidėvėjęs</v>
          </cell>
          <cell r="AJ3341" t="str">
            <v>GVTNT</v>
          </cell>
        </row>
        <row r="3342">
          <cell r="AH3342">
            <v>0</v>
          </cell>
          <cell r="AI3342" t="str">
            <v>Nusidėvėjęs</v>
          </cell>
          <cell r="AJ3342" t="str">
            <v>GVTNT</v>
          </cell>
        </row>
        <row r="3343">
          <cell r="AH3343">
            <v>0</v>
          </cell>
          <cell r="AI3343" t="str">
            <v>Nusidėvėjęs</v>
          </cell>
          <cell r="AJ3343" t="str">
            <v>GVTNT</v>
          </cell>
        </row>
        <row r="3344">
          <cell r="AH3344">
            <v>0</v>
          </cell>
          <cell r="AI3344" t="str">
            <v>Nusidėvėjęs</v>
          </cell>
          <cell r="AJ3344" t="str">
            <v>GVTNT</v>
          </cell>
        </row>
        <row r="3345">
          <cell r="AH3345">
            <v>0</v>
          </cell>
          <cell r="AI3345" t="str">
            <v>Nusidėvėjęs</v>
          </cell>
          <cell r="AJ3345" t="str">
            <v>GVTNT</v>
          </cell>
        </row>
        <row r="3346">
          <cell r="AH3346">
            <v>0</v>
          </cell>
          <cell r="AI3346" t="str">
            <v>Nusidėvėjęs</v>
          </cell>
          <cell r="AJ3346" t="str">
            <v>GVTNT</v>
          </cell>
        </row>
        <row r="3347">
          <cell r="AH3347">
            <v>0</v>
          </cell>
          <cell r="AI3347" t="str">
            <v>Nusidėvėjęs</v>
          </cell>
          <cell r="AJ3347" t="str">
            <v>GVTNT</v>
          </cell>
        </row>
        <row r="3348">
          <cell r="AH3348">
            <v>0</v>
          </cell>
          <cell r="AI3348" t="str">
            <v>Nusidėvėjęs</v>
          </cell>
          <cell r="AJ3348" t="str">
            <v>GVTNT</v>
          </cell>
        </row>
        <row r="3349">
          <cell r="AH3349">
            <v>0</v>
          </cell>
          <cell r="AI3349" t="str">
            <v>Nusidėvėjęs</v>
          </cell>
          <cell r="AJ3349" t="str">
            <v>GVTNT</v>
          </cell>
        </row>
        <row r="3350">
          <cell r="AH3350">
            <v>0</v>
          </cell>
          <cell r="AI3350" t="str">
            <v>Nusidėvėjęs</v>
          </cell>
          <cell r="AJ3350" t="str">
            <v>GVTNT</v>
          </cell>
        </row>
        <row r="3351">
          <cell r="AH3351">
            <v>0</v>
          </cell>
          <cell r="AI3351" t="str">
            <v>Nusidėvėjęs</v>
          </cell>
          <cell r="AJ3351" t="str">
            <v>GVTNT</v>
          </cell>
        </row>
        <row r="3352">
          <cell r="AH3352">
            <v>0</v>
          </cell>
          <cell r="AI3352" t="str">
            <v>Nusidėvėjęs</v>
          </cell>
          <cell r="AJ3352" t="str">
            <v>GVTNT</v>
          </cell>
        </row>
        <row r="3353">
          <cell r="AH3353">
            <v>0</v>
          </cell>
          <cell r="AI3353" t="str">
            <v>Nusidėvėjęs</v>
          </cell>
          <cell r="AJ3353" t="str">
            <v>GVTNT</v>
          </cell>
        </row>
        <row r="3354">
          <cell r="AH3354">
            <v>0</v>
          </cell>
          <cell r="AI3354" t="str">
            <v>Nusidėvėjęs</v>
          </cell>
          <cell r="AJ3354" t="str">
            <v>GVTNT</v>
          </cell>
        </row>
        <row r="3355">
          <cell r="AH3355">
            <v>0</v>
          </cell>
          <cell r="AI3355" t="str">
            <v>Nusidėvėjęs</v>
          </cell>
          <cell r="AJ3355" t="str">
            <v>GVTNT</v>
          </cell>
        </row>
        <row r="3356">
          <cell r="AH3356">
            <v>0</v>
          </cell>
          <cell r="AI3356" t="str">
            <v>Nusidėvėjęs</v>
          </cell>
          <cell r="AJ3356" t="str">
            <v>GVTNT</v>
          </cell>
        </row>
        <row r="3357">
          <cell r="AH3357">
            <v>0</v>
          </cell>
          <cell r="AI3357" t="str">
            <v>Nusidėvėjęs</v>
          </cell>
          <cell r="AJ3357" t="str">
            <v>GVTNT</v>
          </cell>
        </row>
        <row r="3358">
          <cell r="AH3358">
            <v>0</v>
          </cell>
          <cell r="AI3358" t="str">
            <v>Nusidėvėjęs</v>
          </cell>
          <cell r="AJ3358" t="str">
            <v>GVTNT</v>
          </cell>
        </row>
        <row r="3359">
          <cell r="AH3359">
            <v>0</v>
          </cell>
          <cell r="AI3359" t="str">
            <v>Nusidėvėjęs</v>
          </cell>
          <cell r="AJ3359" t="str">
            <v>GVTNT</v>
          </cell>
        </row>
        <row r="3360">
          <cell r="AH3360">
            <v>0</v>
          </cell>
          <cell r="AI3360" t="str">
            <v>Nusidėvėjęs</v>
          </cell>
          <cell r="AJ3360" t="str">
            <v>GVTNT</v>
          </cell>
        </row>
        <row r="3361">
          <cell r="AH3361">
            <v>0</v>
          </cell>
          <cell r="AI3361" t="str">
            <v>Nusidėvėjęs</v>
          </cell>
          <cell r="AJ3361" t="str">
            <v>GVTNT</v>
          </cell>
        </row>
        <row r="3362">
          <cell r="AH3362">
            <v>0</v>
          </cell>
          <cell r="AI3362" t="str">
            <v>Nusidėvėjęs</v>
          </cell>
          <cell r="AJ3362" t="str">
            <v>GVTNT</v>
          </cell>
        </row>
        <row r="3363">
          <cell r="AH3363">
            <v>0</v>
          </cell>
          <cell r="AI3363" t="str">
            <v>Nusidėvėjęs</v>
          </cell>
          <cell r="AJ3363" t="str">
            <v>GVTNT</v>
          </cell>
        </row>
        <row r="3364">
          <cell r="AH3364">
            <v>0</v>
          </cell>
          <cell r="AI3364" t="str">
            <v>Nusidėvėjęs</v>
          </cell>
          <cell r="AJ3364" t="str">
            <v>GVTNT</v>
          </cell>
        </row>
        <row r="3365">
          <cell r="AH3365">
            <v>0</v>
          </cell>
          <cell r="AI3365" t="str">
            <v>Nusidėvėjęs</v>
          </cell>
          <cell r="AJ3365" t="str">
            <v>GVTNT</v>
          </cell>
        </row>
        <row r="3366">
          <cell r="AH3366">
            <v>0</v>
          </cell>
          <cell r="AI3366" t="str">
            <v>Nusidėvėjęs</v>
          </cell>
          <cell r="AJ3366" t="str">
            <v>GVTNT</v>
          </cell>
        </row>
        <row r="3367">
          <cell r="AH3367">
            <v>0</v>
          </cell>
          <cell r="AI3367" t="str">
            <v>Nusidėvėjęs</v>
          </cell>
          <cell r="AJ3367" t="str">
            <v>GVTNT</v>
          </cell>
        </row>
        <row r="3368">
          <cell r="AH3368">
            <v>0</v>
          </cell>
          <cell r="AI3368" t="str">
            <v>Nusidėvėjęs</v>
          </cell>
          <cell r="AJ3368" t="str">
            <v>GVTNT</v>
          </cell>
        </row>
        <row r="3369">
          <cell r="AH3369">
            <v>0</v>
          </cell>
          <cell r="AI3369" t="str">
            <v>Nusidėvėjęs</v>
          </cell>
          <cell r="AJ3369" t="str">
            <v>GVTNT</v>
          </cell>
        </row>
        <row r="3370">
          <cell r="AH3370">
            <v>0</v>
          </cell>
          <cell r="AI3370" t="str">
            <v>Nusidėvėjęs</v>
          </cell>
          <cell r="AJ3370" t="str">
            <v>GVTNT</v>
          </cell>
        </row>
        <row r="3371">
          <cell r="AH3371">
            <v>0</v>
          </cell>
          <cell r="AI3371" t="str">
            <v>Nusidėvėjęs</v>
          </cell>
          <cell r="AJ3371" t="str">
            <v>GVTNT</v>
          </cell>
        </row>
        <row r="3372">
          <cell r="AH3372">
            <v>0</v>
          </cell>
          <cell r="AI3372" t="str">
            <v>Nusidėvėjęs</v>
          </cell>
          <cell r="AJ3372" t="str">
            <v>GVTNT</v>
          </cell>
        </row>
        <row r="3373">
          <cell r="AH3373">
            <v>0</v>
          </cell>
          <cell r="AI3373" t="str">
            <v>Nusidėvėjęs</v>
          </cell>
          <cell r="AJ3373" t="str">
            <v>GVTNT</v>
          </cell>
        </row>
        <row r="3374">
          <cell r="AH3374">
            <v>0</v>
          </cell>
          <cell r="AI3374" t="str">
            <v>Nusidėvėjęs</v>
          </cell>
          <cell r="AJ3374" t="str">
            <v>GVTNT</v>
          </cell>
        </row>
        <row r="3375">
          <cell r="AH3375">
            <v>0</v>
          </cell>
          <cell r="AI3375" t="str">
            <v>Nusidėvėjęs</v>
          </cell>
          <cell r="AJ3375" t="str">
            <v>GVTNT</v>
          </cell>
        </row>
        <row r="3376">
          <cell r="AH3376">
            <v>0</v>
          </cell>
          <cell r="AI3376" t="str">
            <v>Nusidėvėjęs</v>
          </cell>
          <cell r="AJ3376" t="str">
            <v>GVTNT</v>
          </cell>
        </row>
        <row r="3377">
          <cell r="AH3377">
            <v>0</v>
          </cell>
          <cell r="AI3377" t="str">
            <v>Nusidėvėjęs</v>
          </cell>
          <cell r="AJ3377" t="str">
            <v>GVTNT</v>
          </cell>
        </row>
        <row r="3378">
          <cell r="AH3378">
            <v>0</v>
          </cell>
          <cell r="AI3378" t="str">
            <v>Nusidėvėjęs</v>
          </cell>
          <cell r="AJ3378" t="str">
            <v>GVTNT</v>
          </cell>
        </row>
        <row r="3379">
          <cell r="AH3379">
            <v>0</v>
          </cell>
          <cell r="AI3379" t="str">
            <v>Nusidėvėjęs</v>
          </cell>
          <cell r="AJ3379" t="str">
            <v>GVTNT</v>
          </cell>
        </row>
        <row r="3380">
          <cell r="AH3380">
            <v>0</v>
          </cell>
          <cell r="AI3380" t="str">
            <v>Nusidėvėjęs</v>
          </cell>
          <cell r="AJ3380" t="str">
            <v>GVTNT</v>
          </cell>
        </row>
        <row r="3381">
          <cell r="AH3381">
            <v>0</v>
          </cell>
          <cell r="AI3381" t="str">
            <v>Nusidėvėjęs</v>
          </cell>
          <cell r="AJ3381" t="str">
            <v>GVTNT</v>
          </cell>
        </row>
        <row r="3382">
          <cell r="AH3382">
            <v>0</v>
          </cell>
          <cell r="AI3382" t="str">
            <v>Nusidėvėjęs</v>
          </cell>
          <cell r="AJ3382" t="str">
            <v>GVTNT</v>
          </cell>
        </row>
        <row r="3383">
          <cell r="AH3383">
            <v>0</v>
          </cell>
          <cell r="AI3383" t="str">
            <v>Nusidėvėjęs</v>
          </cell>
          <cell r="AJ3383" t="str">
            <v>GVTNT</v>
          </cell>
        </row>
        <row r="3384">
          <cell r="AH3384">
            <v>0</v>
          </cell>
          <cell r="AI3384" t="str">
            <v>Nusidėvėjęs</v>
          </cell>
          <cell r="AJ3384" t="str">
            <v>GVTNT</v>
          </cell>
        </row>
        <row r="3385">
          <cell r="AH3385">
            <v>0</v>
          </cell>
          <cell r="AI3385" t="str">
            <v>Nusidėvėjęs</v>
          </cell>
          <cell r="AJ3385" t="str">
            <v>GVTNT</v>
          </cell>
        </row>
        <row r="3386">
          <cell r="AH3386">
            <v>0</v>
          </cell>
          <cell r="AI3386" t="str">
            <v>Nusidėvėjęs</v>
          </cell>
          <cell r="AJ3386" t="str">
            <v>GVTNT</v>
          </cell>
        </row>
        <row r="3387">
          <cell r="AH3387">
            <v>0</v>
          </cell>
          <cell r="AI3387" t="str">
            <v>Nusidėvėjęs</v>
          </cell>
          <cell r="AJ3387" t="str">
            <v>GVTNT</v>
          </cell>
        </row>
        <row r="3388">
          <cell r="AH3388">
            <v>0</v>
          </cell>
          <cell r="AI3388" t="str">
            <v>Nusidėvėjęs</v>
          </cell>
          <cell r="AJ3388" t="str">
            <v>GVTNT</v>
          </cell>
        </row>
        <row r="3389">
          <cell r="AH3389">
            <v>0</v>
          </cell>
          <cell r="AI3389" t="str">
            <v>Nusidėvėjęs</v>
          </cell>
          <cell r="AJ3389" t="str">
            <v>GVTNT</v>
          </cell>
        </row>
        <row r="3390">
          <cell r="AH3390">
            <v>0</v>
          </cell>
          <cell r="AI3390" t="str">
            <v>Nusidėvėjęs</v>
          </cell>
          <cell r="AJ3390" t="str">
            <v>GVTNT</v>
          </cell>
        </row>
        <row r="3391">
          <cell r="AH3391">
            <v>0</v>
          </cell>
          <cell r="AI3391" t="str">
            <v>Nusidėvėjęs</v>
          </cell>
          <cell r="AJ3391" t="str">
            <v>GVTNT</v>
          </cell>
        </row>
        <row r="3392">
          <cell r="AH3392">
            <v>0</v>
          </cell>
          <cell r="AI3392" t="str">
            <v>Nusidėvėjęs</v>
          </cell>
          <cell r="AJ3392" t="str">
            <v>GVTNT</v>
          </cell>
        </row>
        <row r="3393">
          <cell r="AH3393">
            <v>0</v>
          </cell>
          <cell r="AI3393" t="str">
            <v>Nusidėvėjęs</v>
          </cell>
          <cell r="AJ3393" t="str">
            <v>GVTNT</v>
          </cell>
        </row>
        <row r="3394">
          <cell r="AH3394">
            <v>0</v>
          </cell>
          <cell r="AI3394" t="str">
            <v>Nusidėvėjęs</v>
          </cell>
          <cell r="AJ3394" t="str">
            <v>GVTNT</v>
          </cell>
        </row>
        <row r="3395">
          <cell r="AH3395">
            <v>0</v>
          </cell>
          <cell r="AI3395" t="str">
            <v>Nusidėvėjęs</v>
          </cell>
          <cell r="AJ3395" t="str">
            <v>GVTNT</v>
          </cell>
        </row>
        <row r="3396">
          <cell r="AH3396">
            <v>0</v>
          </cell>
          <cell r="AI3396" t="str">
            <v>Nusidėvėjęs</v>
          </cell>
          <cell r="AJ3396" t="str">
            <v>GVTNT</v>
          </cell>
        </row>
        <row r="3397">
          <cell r="AH3397">
            <v>0</v>
          </cell>
          <cell r="AI3397" t="str">
            <v>Nusidėvėjęs</v>
          </cell>
          <cell r="AJ3397" t="str">
            <v>GVTNT</v>
          </cell>
        </row>
        <row r="3398">
          <cell r="AH3398">
            <v>0</v>
          </cell>
          <cell r="AI3398" t="str">
            <v>Nusidėvėjęs</v>
          </cell>
          <cell r="AJ3398" t="str">
            <v>GVTNT</v>
          </cell>
        </row>
        <row r="3399">
          <cell r="AH3399">
            <v>0</v>
          </cell>
          <cell r="AI3399" t="str">
            <v>Nusidėvėjęs</v>
          </cell>
          <cell r="AJ3399" t="str">
            <v>GVTNT</v>
          </cell>
        </row>
        <row r="3400">
          <cell r="AH3400">
            <v>0</v>
          </cell>
          <cell r="AI3400" t="str">
            <v>Nusidėvėjęs</v>
          </cell>
          <cell r="AJ3400" t="str">
            <v>GVTNT</v>
          </cell>
        </row>
        <row r="3401">
          <cell r="AH3401">
            <v>0</v>
          </cell>
          <cell r="AI3401" t="str">
            <v>Nusidėvėjęs</v>
          </cell>
          <cell r="AJ3401" t="str">
            <v>GVTNT</v>
          </cell>
        </row>
        <row r="3402">
          <cell r="AH3402">
            <v>0</v>
          </cell>
          <cell r="AI3402" t="str">
            <v>Nusidėvėjęs</v>
          </cell>
          <cell r="AJ3402" t="str">
            <v>GVTNT</v>
          </cell>
        </row>
        <row r="3403">
          <cell r="AH3403">
            <v>0</v>
          </cell>
          <cell r="AI3403" t="str">
            <v>Nusidėvėjęs</v>
          </cell>
          <cell r="AJ3403" t="str">
            <v>GVTNT</v>
          </cell>
        </row>
        <row r="3404">
          <cell r="AH3404">
            <v>0</v>
          </cell>
          <cell r="AI3404" t="str">
            <v>Nusidėvėjęs</v>
          </cell>
          <cell r="AJ3404" t="str">
            <v>GVTNT</v>
          </cell>
        </row>
        <row r="3405">
          <cell r="AH3405">
            <v>0</v>
          </cell>
          <cell r="AI3405" t="str">
            <v>Nusidėvėjęs</v>
          </cell>
          <cell r="AJ3405" t="str">
            <v>GVTNT</v>
          </cell>
        </row>
        <row r="3406">
          <cell r="AH3406">
            <v>0</v>
          </cell>
          <cell r="AI3406" t="str">
            <v>Nusidėvėjęs</v>
          </cell>
          <cell r="AJ3406" t="str">
            <v>GVTNT</v>
          </cell>
        </row>
        <row r="3407">
          <cell r="AH3407">
            <v>0</v>
          </cell>
          <cell r="AI3407" t="str">
            <v>Nusidėvėjęs</v>
          </cell>
          <cell r="AJ3407" t="str">
            <v>GVTNT</v>
          </cell>
        </row>
        <row r="3408">
          <cell r="AH3408">
            <v>0</v>
          </cell>
          <cell r="AI3408" t="str">
            <v>Nusidėvėjęs</v>
          </cell>
          <cell r="AJ3408" t="str">
            <v>GVTNT</v>
          </cell>
        </row>
        <row r="3409">
          <cell r="AH3409">
            <v>0</v>
          </cell>
          <cell r="AI3409" t="str">
            <v>Nusidėvėjęs</v>
          </cell>
          <cell r="AJ3409" t="str">
            <v>GVTNT</v>
          </cell>
        </row>
        <row r="3410">
          <cell r="AH3410">
            <v>0</v>
          </cell>
          <cell r="AI3410" t="str">
            <v>Nusidėvėjęs</v>
          </cell>
          <cell r="AJ3410" t="str">
            <v>GVTNT</v>
          </cell>
        </row>
        <row r="3411">
          <cell r="AH3411">
            <v>0</v>
          </cell>
          <cell r="AI3411" t="str">
            <v>Nusidėvėjęs</v>
          </cell>
          <cell r="AJ3411" t="str">
            <v>GVTNT</v>
          </cell>
        </row>
        <row r="3412">
          <cell r="AH3412">
            <v>0</v>
          </cell>
          <cell r="AI3412" t="str">
            <v>Nusidėvėjęs</v>
          </cell>
          <cell r="AJ3412" t="str">
            <v>GVTNT</v>
          </cell>
        </row>
        <row r="3413">
          <cell r="AH3413">
            <v>0</v>
          </cell>
          <cell r="AI3413" t="str">
            <v>Nusidėvėjęs</v>
          </cell>
          <cell r="AJ3413" t="str">
            <v>GVTNT</v>
          </cell>
        </row>
        <row r="3414">
          <cell r="AH3414">
            <v>0</v>
          </cell>
          <cell r="AI3414" t="str">
            <v>Nusidėvėjęs</v>
          </cell>
          <cell r="AJ3414" t="str">
            <v>GVTNT</v>
          </cell>
        </row>
        <row r="3415">
          <cell r="AH3415">
            <v>0</v>
          </cell>
          <cell r="AI3415" t="str">
            <v>Nusidėvėjęs</v>
          </cell>
          <cell r="AJ3415" t="str">
            <v>GVTNT</v>
          </cell>
        </row>
        <row r="3416">
          <cell r="AH3416">
            <v>0</v>
          </cell>
          <cell r="AI3416" t="str">
            <v>Nusidėvėjęs</v>
          </cell>
          <cell r="AJ3416" t="str">
            <v>GVTNT</v>
          </cell>
        </row>
        <row r="3417">
          <cell r="AH3417">
            <v>0</v>
          </cell>
          <cell r="AI3417" t="str">
            <v>Nusidėvėjęs</v>
          </cell>
          <cell r="AJ3417" t="str">
            <v>GVTNT</v>
          </cell>
        </row>
        <row r="3418">
          <cell r="AH3418">
            <v>0</v>
          </cell>
          <cell r="AI3418" t="str">
            <v>Nusidėvėjęs</v>
          </cell>
          <cell r="AJ3418" t="str">
            <v>GVTNT</v>
          </cell>
        </row>
        <row r="3419">
          <cell r="AH3419">
            <v>0</v>
          </cell>
          <cell r="AI3419" t="str">
            <v>Nusidėvėjęs</v>
          </cell>
          <cell r="AJ3419" t="str">
            <v>GVTNT</v>
          </cell>
        </row>
        <row r="3420">
          <cell r="AH3420">
            <v>0</v>
          </cell>
          <cell r="AI3420" t="str">
            <v>Nusidėvėjęs</v>
          </cell>
          <cell r="AJ3420" t="str">
            <v>GVTNT</v>
          </cell>
        </row>
        <row r="3421">
          <cell r="AH3421">
            <v>0</v>
          </cell>
          <cell r="AI3421" t="str">
            <v>Nusidėvėjęs</v>
          </cell>
          <cell r="AJ3421" t="str">
            <v>GVTNT</v>
          </cell>
        </row>
        <row r="3422">
          <cell r="AH3422">
            <v>0</v>
          </cell>
          <cell r="AI3422" t="str">
            <v>Nusidėvėjęs</v>
          </cell>
          <cell r="AJ3422" t="str">
            <v>GVTNT</v>
          </cell>
        </row>
        <row r="3423">
          <cell r="AH3423">
            <v>0</v>
          </cell>
          <cell r="AI3423" t="str">
            <v>Nusidėvėjęs</v>
          </cell>
          <cell r="AJ3423" t="str">
            <v>GVTNT</v>
          </cell>
        </row>
        <row r="3424">
          <cell r="AH3424">
            <v>0</v>
          </cell>
          <cell r="AI3424" t="str">
            <v>Nusidėvėjęs</v>
          </cell>
          <cell r="AJ3424" t="str">
            <v>GVTNT</v>
          </cell>
        </row>
        <row r="3425">
          <cell r="AH3425">
            <v>0</v>
          </cell>
          <cell r="AI3425" t="str">
            <v>Nusidėvėjęs</v>
          </cell>
          <cell r="AJ3425" t="str">
            <v>GVTNT</v>
          </cell>
        </row>
        <row r="3426">
          <cell r="AH3426">
            <v>0</v>
          </cell>
          <cell r="AI3426" t="str">
            <v>Nusidėvėjęs</v>
          </cell>
          <cell r="AJ3426" t="str">
            <v>GVTNT</v>
          </cell>
        </row>
        <row r="3427">
          <cell r="AH3427">
            <v>0</v>
          </cell>
          <cell r="AI3427" t="str">
            <v>Nusidėvėjęs</v>
          </cell>
          <cell r="AJ3427" t="str">
            <v>GVTNT</v>
          </cell>
        </row>
        <row r="3428">
          <cell r="AH3428">
            <v>0</v>
          </cell>
          <cell r="AI3428" t="str">
            <v>Nusidėvėjęs</v>
          </cell>
          <cell r="AJ3428" t="str">
            <v>GVTNT</v>
          </cell>
        </row>
        <row r="3429">
          <cell r="AH3429">
            <v>0</v>
          </cell>
          <cell r="AI3429" t="str">
            <v>Nusidėvėjęs</v>
          </cell>
          <cell r="AJ3429" t="str">
            <v>GVTNT</v>
          </cell>
        </row>
        <row r="3430">
          <cell r="AH3430">
            <v>0</v>
          </cell>
          <cell r="AI3430" t="str">
            <v>Nusidėvėjęs</v>
          </cell>
          <cell r="AJ3430" t="str">
            <v>GVTNT</v>
          </cell>
        </row>
        <row r="3431">
          <cell r="AH3431">
            <v>0</v>
          </cell>
          <cell r="AI3431" t="str">
            <v>Nusidėvėjęs</v>
          </cell>
          <cell r="AJ3431" t="str">
            <v>GVTNT</v>
          </cell>
        </row>
        <row r="3432">
          <cell r="AH3432">
            <v>0</v>
          </cell>
          <cell r="AI3432" t="str">
            <v>Nusidėvėjęs</v>
          </cell>
          <cell r="AJ3432" t="str">
            <v>GVTNT</v>
          </cell>
        </row>
        <row r="3433">
          <cell r="AH3433">
            <v>0</v>
          </cell>
          <cell r="AI3433" t="str">
            <v>Nusidėvėjęs</v>
          </cell>
          <cell r="AJ3433" t="str">
            <v>GVTNT</v>
          </cell>
        </row>
        <row r="3434">
          <cell r="AH3434">
            <v>0</v>
          </cell>
          <cell r="AI3434" t="str">
            <v>Nusidėvėjęs</v>
          </cell>
          <cell r="AJ3434" t="str">
            <v>GVTNT</v>
          </cell>
        </row>
        <row r="3435">
          <cell r="AH3435">
            <v>0</v>
          </cell>
          <cell r="AI3435" t="str">
            <v>Nusidėvėjęs</v>
          </cell>
          <cell r="AJ3435" t="str">
            <v>GVTNT</v>
          </cell>
        </row>
        <row r="3436">
          <cell r="AH3436">
            <v>0</v>
          </cell>
          <cell r="AI3436" t="str">
            <v>Nusidėvėjęs</v>
          </cell>
          <cell r="AJ3436" t="str">
            <v>GVTNT</v>
          </cell>
        </row>
        <row r="3437">
          <cell r="AH3437">
            <v>0</v>
          </cell>
          <cell r="AI3437" t="str">
            <v>Nusidėvėjęs</v>
          </cell>
          <cell r="AJ3437" t="str">
            <v>GVTNT</v>
          </cell>
        </row>
        <row r="3438">
          <cell r="AH3438">
            <v>0</v>
          </cell>
          <cell r="AI3438" t="str">
            <v>Nusidėvėjęs</v>
          </cell>
          <cell r="AJ3438" t="str">
            <v>GVTNT</v>
          </cell>
        </row>
        <row r="3439">
          <cell r="AH3439">
            <v>0</v>
          </cell>
          <cell r="AI3439" t="str">
            <v>Nusidėvėjęs</v>
          </cell>
          <cell r="AJ3439" t="str">
            <v>GVTNT</v>
          </cell>
        </row>
        <row r="3440">
          <cell r="AH3440">
            <v>0</v>
          </cell>
          <cell r="AI3440" t="str">
            <v>Nusidėvėjęs</v>
          </cell>
          <cell r="AJ3440" t="str">
            <v>GVTNT</v>
          </cell>
        </row>
        <row r="3441">
          <cell r="AH3441">
            <v>0</v>
          </cell>
          <cell r="AI3441" t="str">
            <v>Nusidėvėjęs</v>
          </cell>
          <cell r="AJ3441" t="str">
            <v>GVTNT</v>
          </cell>
        </row>
        <row r="3442">
          <cell r="AH3442">
            <v>0</v>
          </cell>
          <cell r="AI3442" t="str">
            <v>Nusidėvėjęs</v>
          </cell>
          <cell r="AJ3442" t="str">
            <v>GVTNT</v>
          </cell>
        </row>
        <row r="3443">
          <cell r="AH3443">
            <v>0</v>
          </cell>
          <cell r="AI3443" t="str">
            <v>Nusidėvėjęs</v>
          </cell>
          <cell r="AJ3443" t="str">
            <v>GVTNT</v>
          </cell>
        </row>
        <row r="3444">
          <cell r="AH3444">
            <v>0</v>
          </cell>
          <cell r="AI3444" t="str">
            <v>Nusidėvėjęs</v>
          </cell>
          <cell r="AJ3444" t="str">
            <v>GVTNT</v>
          </cell>
        </row>
        <row r="3445">
          <cell r="AH3445">
            <v>0</v>
          </cell>
          <cell r="AI3445" t="str">
            <v>Nusidėvėjęs</v>
          </cell>
          <cell r="AJ3445" t="str">
            <v>GVTNT</v>
          </cell>
        </row>
        <row r="3446">
          <cell r="AH3446">
            <v>0</v>
          </cell>
          <cell r="AI3446" t="str">
            <v>Nusidėvėjęs</v>
          </cell>
          <cell r="AJ3446" t="str">
            <v>GVTNT</v>
          </cell>
        </row>
        <row r="3447">
          <cell r="AH3447">
            <v>0</v>
          </cell>
          <cell r="AI3447" t="str">
            <v>Nusidėvėjęs</v>
          </cell>
          <cell r="AJ3447" t="str">
            <v>GVTNT</v>
          </cell>
        </row>
        <row r="3448">
          <cell r="AH3448">
            <v>0</v>
          </cell>
          <cell r="AI3448" t="str">
            <v>Nusidėvėjęs</v>
          </cell>
          <cell r="AJ3448" t="str">
            <v>GVTNT</v>
          </cell>
        </row>
        <row r="3449">
          <cell r="AH3449">
            <v>0</v>
          </cell>
          <cell r="AI3449" t="str">
            <v>Nusidėvėjęs</v>
          </cell>
          <cell r="AJ3449" t="str">
            <v>GVTNT</v>
          </cell>
        </row>
        <row r="3450">
          <cell r="AH3450">
            <v>0</v>
          </cell>
          <cell r="AI3450" t="str">
            <v>Nusidėvėjęs</v>
          </cell>
          <cell r="AJ3450" t="str">
            <v>GVTNT</v>
          </cell>
        </row>
        <row r="3451">
          <cell r="AH3451">
            <v>0</v>
          </cell>
          <cell r="AI3451" t="str">
            <v>Nusidėvėjęs</v>
          </cell>
          <cell r="AJ3451" t="str">
            <v>GVTNT</v>
          </cell>
        </row>
        <row r="3452">
          <cell r="AH3452">
            <v>0</v>
          </cell>
          <cell r="AI3452" t="str">
            <v>Nusidėvėjęs</v>
          </cell>
          <cell r="AJ3452" t="str">
            <v>GVTNT</v>
          </cell>
        </row>
        <row r="3453">
          <cell r="AH3453">
            <v>0</v>
          </cell>
          <cell r="AI3453" t="str">
            <v>Nusidėvėjęs</v>
          </cell>
          <cell r="AJ3453" t="str">
            <v>GVTNT</v>
          </cell>
        </row>
        <row r="3454">
          <cell r="AH3454">
            <v>0</v>
          </cell>
          <cell r="AI3454" t="str">
            <v>Nusidėvėjęs</v>
          </cell>
          <cell r="AJ3454" t="str">
            <v>GVTNT</v>
          </cell>
        </row>
        <row r="3455">
          <cell r="AH3455">
            <v>0</v>
          </cell>
          <cell r="AI3455" t="str">
            <v>Nusidėvėjęs</v>
          </cell>
          <cell r="AJ3455" t="str">
            <v>GVTNT</v>
          </cell>
        </row>
        <row r="3456">
          <cell r="AH3456">
            <v>0</v>
          </cell>
          <cell r="AI3456" t="str">
            <v>Nusidėvėjęs</v>
          </cell>
          <cell r="AJ3456" t="str">
            <v>GVTNT</v>
          </cell>
        </row>
        <row r="3457">
          <cell r="AH3457">
            <v>0</v>
          </cell>
          <cell r="AI3457" t="str">
            <v>Nusidėvėjęs</v>
          </cell>
          <cell r="AJ3457" t="str">
            <v>GVTNT</v>
          </cell>
        </row>
        <row r="3458">
          <cell r="AH3458">
            <v>0</v>
          </cell>
          <cell r="AI3458" t="str">
            <v>Nusidėvėjęs</v>
          </cell>
          <cell r="AJ3458" t="str">
            <v>GVTNT</v>
          </cell>
        </row>
        <row r="3459">
          <cell r="AH3459">
            <v>0</v>
          </cell>
          <cell r="AI3459" t="str">
            <v>Nusidėvėjęs</v>
          </cell>
          <cell r="AJ3459" t="str">
            <v>GVTNT</v>
          </cell>
        </row>
        <row r="3460">
          <cell r="AH3460">
            <v>0</v>
          </cell>
          <cell r="AI3460" t="str">
            <v>Nusidėvėjęs</v>
          </cell>
          <cell r="AJ3460" t="str">
            <v>GVTNT</v>
          </cell>
        </row>
        <row r="3461">
          <cell r="AH3461">
            <v>0</v>
          </cell>
          <cell r="AI3461" t="str">
            <v>Nusidėvėjęs</v>
          </cell>
          <cell r="AJ3461" t="str">
            <v>GVTNT</v>
          </cell>
        </row>
        <row r="3462">
          <cell r="AH3462">
            <v>0</v>
          </cell>
          <cell r="AI3462" t="str">
            <v>Nusidėvėjęs</v>
          </cell>
          <cell r="AJ3462" t="str">
            <v>GVTNT</v>
          </cell>
        </row>
        <row r="3463">
          <cell r="AH3463">
            <v>0</v>
          </cell>
          <cell r="AI3463" t="str">
            <v>Nusidėvėjęs</v>
          </cell>
          <cell r="AJ3463" t="str">
            <v>GVTNT</v>
          </cell>
        </row>
        <row r="3464">
          <cell r="AH3464">
            <v>0</v>
          </cell>
          <cell r="AI3464" t="str">
            <v>Nusidėvėjęs</v>
          </cell>
          <cell r="AJ3464" t="str">
            <v>GVTNT</v>
          </cell>
        </row>
        <row r="3465">
          <cell r="AH3465">
            <v>0</v>
          </cell>
          <cell r="AI3465" t="str">
            <v>Nusidėvėjęs</v>
          </cell>
          <cell r="AJ3465" t="str">
            <v>GVTNT</v>
          </cell>
        </row>
        <row r="3466">
          <cell r="AH3466">
            <v>0</v>
          </cell>
          <cell r="AI3466" t="str">
            <v>Nusidėvėjęs</v>
          </cell>
          <cell r="AJ3466" t="str">
            <v>GVTNT</v>
          </cell>
        </row>
        <row r="3467">
          <cell r="AH3467">
            <v>0</v>
          </cell>
          <cell r="AI3467" t="str">
            <v>Nusidėvėjęs</v>
          </cell>
          <cell r="AJ3467" t="str">
            <v>GVTNT</v>
          </cell>
        </row>
        <row r="3468">
          <cell r="AH3468">
            <v>0</v>
          </cell>
          <cell r="AI3468" t="str">
            <v>Nusidėvėjęs</v>
          </cell>
          <cell r="AJ3468" t="str">
            <v>GVTNT</v>
          </cell>
        </row>
        <row r="3469">
          <cell r="AH3469">
            <v>0</v>
          </cell>
          <cell r="AI3469" t="str">
            <v>Nusidėvėjęs</v>
          </cell>
          <cell r="AJ3469" t="str">
            <v>GVTNT</v>
          </cell>
        </row>
        <row r="3470">
          <cell r="AH3470">
            <v>0</v>
          </cell>
          <cell r="AI3470" t="str">
            <v>Nusidėvėjęs</v>
          </cell>
          <cell r="AJ3470" t="str">
            <v>GVTNT</v>
          </cell>
        </row>
        <row r="3471">
          <cell r="AH3471">
            <v>0</v>
          </cell>
          <cell r="AI3471" t="str">
            <v>Nusidėvėjęs</v>
          </cell>
          <cell r="AJ3471" t="str">
            <v>GVTNT</v>
          </cell>
        </row>
        <row r="3472">
          <cell r="AH3472">
            <v>0</v>
          </cell>
          <cell r="AI3472" t="str">
            <v>Nusidėvėjęs</v>
          </cell>
          <cell r="AJ3472" t="str">
            <v>GVTNT</v>
          </cell>
        </row>
        <row r="3473">
          <cell r="AH3473">
            <v>0</v>
          </cell>
          <cell r="AI3473" t="str">
            <v>Nusidėvėjęs</v>
          </cell>
          <cell r="AJ3473" t="str">
            <v>GVTNT</v>
          </cell>
        </row>
        <row r="3474">
          <cell r="AH3474">
            <v>0</v>
          </cell>
          <cell r="AI3474" t="str">
            <v>Nusidėvėjęs</v>
          </cell>
          <cell r="AJ3474" t="str">
            <v>GVTNT</v>
          </cell>
        </row>
        <row r="3475">
          <cell r="AH3475">
            <v>0</v>
          </cell>
          <cell r="AI3475" t="str">
            <v>Nusidėvėjęs</v>
          </cell>
          <cell r="AJ3475" t="str">
            <v>GVTNT</v>
          </cell>
        </row>
        <row r="3476">
          <cell r="AH3476">
            <v>0</v>
          </cell>
          <cell r="AI3476" t="str">
            <v>Nusidėvėjęs</v>
          </cell>
          <cell r="AJ3476" t="str">
            <v>GVTNT</v>
          </cell>
        </row>
        <row r="3477">
          <cell r="AH3477">
            <v>0</v>
          </cell>
          <cell r="AI3477" t="str">
            <v>Nusidėvėjęs</v>
          </cell>
          <cell r="AJ3477" t="str">
            <v>GVTNT</v>
          </cell>
        </row>
        <row r="3478">
          <cell r="AH3478">
            <v>0</v>
          </cell>
          <cell r="AI3478" t="str">
            <v>Nusidėvėjęs</v>
          </cell>
          <cell r="AJ3478" t="str">
            <v>GVTNT</v>
          </cell>
        </row>
        <row r="3479">
          <cell r="AH3479">
            <v>0</v>
          </cell>
          <cell r="AI3479" t="str">
            <v>Nusidėvėjęs</v>
          </cell>
          <cell r="AJ3479" t="str">
            <v>GVTNT</v>
          </cell>
        </row>
        <row r="3480">
          <cell r="AH3480">
            <v>0</v>
          </cell>
          <cell r="AI3480" t="str">
            <v>Nusidėvėjęs</v>
          </cell>
          <cell r="AJ3480" t="str">
            <v>GVTNT</v>
          </cell>
        </row>
        <row r="3481">
          <cell r="AH3481">
            <v>0</v>
          </cell>
          <cell r="AI3481" t="str">
            <v>Nusidėvėjęs</v>
          </cell>
          <cell r="AJ3481" t="str">
            <v>GVTNT</v>
          </cell>
        </row>
        <row r="3482">
          <cell r="AH3482">
            <v>0</v>
          </cell>
          <cell r="AI3482" t="str">
            <v>Nusidėvėjęs</v>
          </cell>
          <cell r="AJ3482" t="str">
            <v>GVTNT</v>
          </cell>
        </row>
        <row r="3483">
          <cell r="AH3483">
            <v>0</v>
          </cell>
          <cell r="AI3483" t="str">
            <v>Nusidėvėjęs</v>
          </cell>
          <cell r="AJ3483" t="str">
            <v>GVTNT</v>
          </cell>
        </row>
        <row r="3484">
          <cell r="AH3484">
            <v>0</v>
          </cell>
          <cell r="AI3484" t="str">
            <v>Nusidėvėjęs</v>
          </cell>
          <cell r="AJ3484" t="str">
            <v>GVTNT</v>
          </cell>
        </row>
        <row r="3485">
          <cell r="AH3485">
            <v>0</v>
          </cell>
          <cell r="AI3485" t="str">
            <v>Nusidėvėjęs</v>
          </cell>
          <cell r="AJ3485" t="str">
            <v>GVTNT</v>
          </cell>
        </row>
        <row r="3486">
          <cell r="AH3486">
            <v>0</v>
          </cell>
          <cell r="AI3486" t="str">
            <v>Nusidėvėjęs</v>
          </cell>
          <cell r="AJ3486" t="str">
            <v>GVTNT</v>
          </cell>
        </row>
        <row r="3487">
          <cell r="AH3487">
            <v>0</v>
          </cell>
          <cell r="AI3487" t="str">
            <v>Nusidėvėjęs</v>
          </cell>
          <cell r="AJ3487" t="str">
            <v>GVTNT</v>
          </cell>
        </row>
        <row r="3488">
          <cell r="AH3488">
            <v>0</v>
          </cell>
          <cell r="AI3488" t="str">
            <v>Nusidėvėjęs</v>
          </cell>
          <cell r="AJ3488" t="str">
            <v>GVTNT</v>
          </cell>
        </row>
        <row r="3489">
          <cell r="AH3489">
            <v>0</v>
          </cell>
          <cell r="AI3489" t="str">
            <v>Nusidėvėjęs</v>
          </cell>
          <cell r="AJ3489" t="str">
            <v>GVTNT</v>
          </cell>
        </row>
        <row r="3490">
          <cell r="AH3490">
            <v>0</v>
          </cell>
          <cell r="AI3490" t="str">
            <v>Nusidėvėjęs</v>
          </cell>
          <cell r="AJ3490" t="str">
            <v>GVTNT</v>
          </cell>
        </row>
        <row r="3491">
          <cell r="AH3491">
            <v>0</v>
          </cell>
          <cell r="AI3491" t="str">
            <v>Nusidėvėjęs</v>
          </cell>
          <cell r="AJ3491" t="str">
            <v>GVTNT</v>
          </cell>
        </row>
        <row r="3492">
          <cell r="AH3492">
            <v>0</v>
          </cell>
          <cell r="AI3492" t="str">
            <v>Nusidėvėjęs</v>
          </cell>
          <cell r="AJ3492" t="str">
            <v>GVTNT</v>
          </cell>
        </row>
        <row r="3493">
          <cell r="AH3493">
            <v>0</v>
          </cell>
          <cell r="AI3493" t="str">
            <v>Nusidėvėjęs</v>
          </cell>
          <cell r="AJ3493" t="str">
            <v>GVTNT</v>
          </cell>
        </row>
        <row r="3494">
          <cell r="AH3494">
            <v>0</v>
          </cell>
          <cell r="AI3494" t="str">
            <v>Nusidėvėjęs</v>
          </cell>
          <cell r="AJ3494" t="str">
            <v>GVTNT</v>
          </cell>
        </row>
        <row r="3495">
          <cell r="AH3495">
            <v>0</v>
          </cell>
          <cell r="AI3495" t="str">
            <v>Nusidėvėjęs</v>
          </cell>
          <cell r="AJ3495" t="str">
            <v>GVTNT</v>
          </cell>
        </row>
        <row r="3496">
          <cell r="AH3496">
            <v>0</v>
          </cell>
          <cell r="AI3496" t="str">
            <v>Nusidėvėjęs</v>
          </cell>
          <cell r="AJ3496" t="str">
            <v>GVTNT</v>
          </cell>
        </row>
        <row r="3497">
          <cell r="AH3497">
            <v>0</v>
          </cell>
          <cell r="AI3497" t="str">
            <v>Nusidėvėjęs</v>
          </cell>
          <cell r="AJ3497" t="str">
            <v>GVTNT</v>
          </cell>
        </row>
        <row r="3498">
          <cell r="AH3498">
            <v>0</v>
          </cell>
          <cell r="AI3498" t="str">
            <v>Nusidėvėjęs</v>
          </cell>
          <cell r="AJ3498" t="str">
            <v>GVTNT</v>
          </cell>
        </row>
        <row r="3499">
          <cell r="AH3499">
            <v>0</v>
          </cell>
          <cell r="AI3499" t="str">
            <v>Nusidėvėjęs</v>
          </cell>
          <cell r="AJ3499" t="str">
            <v>GVTNT</v>
          </cell>
        </row>
        <row r="3500">
          <cell r="AH3500">
            <v>0</v>
          </cell>
          <cell r="AI3500" t="str">
            <v>Nusidėvėjęs</v>
          </cell>
          <cell r="AJ3500" t="str">
            <v>GVTNT</v>
          </cell>
        </row>
        <row r="3501">
          <cell r="AH3501">
            <v>0</v>
          </cell>
          <cell r="AI3501" t="str">
            <v>Nusidėvėjęs</v>
          </cell>
          <cell r="AJ3501" t="str">
            <v>GVTNT</v>
          </cell>
        </row>
        <row r="3502">
          <cell r="AH3502">
            <v>0</v>
          </cell>
          <cell r="AI3502" t="str">
            <v>Nusidėvėjęs</v>
          </cell>
          <cell r="AJ3502" t="str">
            <v>GVTNT</v>
          </cell>
        </row>
        <row r="3503">
          <cell r="AH3503">
            <v>0</v>
          </cell>
          <cell r="AI3503" t="str">
            <v>Nusidėvėjęs</v>
          </cell>
          <cell r="AJ3503" t="str">
            <v>GVTNT</v>
          </cell>
        </row>
        <row r="3504">
          <cell r="AH3504">
            <v>0</v>
          </cell>
          <cell r="AI3504" t="str">
            <v>Nusidėvėjęs</v>
          </cell>
          <cell r="AJ3504" t="str">
            <v>GVTNT</v>
          </cell>
        </row>
        <row r="3505">
          <cell r="AH3505">
            <v>0</v>
          </cell>
          <cell r="AI3505" t="str">
            <v>Nusidėvėjęs</v>
          </cell>
          <cell r="AJ3505" t="str">
            <v>GVTNT</v>
          </cell>
        </row>
        <row r="3506">
          <cell r="AH3506">
            <v>0</v>
          </cell>
          <cell r="AI3506" t="str">
            <v>Nusidėvėjęs</v>
          </cell>
          <cell r="AJ3506" t="str">
            <v>GVTNT</v>
          </cell>
        </row>
        <row r="3507">
          <cell r="AH3507">
            <v>0</v>
          </cell>
          <cell r="AI3507" t="str">
            <v>Nusidėvėjęs</v>
          </cell>
          <cell r="AJ3507" t="str">
            <v>GVTNT</v>
          </cell>
        </row>
        <row r="3508">
          <cell r="AH3508">
            <v>0</v>
          </cell>
          <cell r="AI3508" t="str">
            <v>Nusidėvėjęs</v>
          </cell>
          <cell r="AJ3508" t="str">
            <v>GVTNT</v>
          </cell>
        </row>
        <row r="3509">
          <cell r="AH3509">
            <v>0</v>
          </cell>
          <cell r="AI3509" t="str">
            <v>Nusidėvėjęs</v>
          </cell>
          <cell r="AJ3509" t="str">
            <v>GVTNT</v>
          </cell>
        </row>
        <row r="3510">
          <cell r="AH3510">
            <v>0</v>
          </cell>
          <cell r="AI3510" t="str">
            <v>Nusidėvėjęs</v>
          </cell>
          <cell r="AJ3510" t="str">
            <v>GVTNT</v>
          </cell>
        </row>
        <row r="3511">
          <cell r="AH3511">
            <v>0</v>
          </cell>
          <cell r="AI3511" t="str">
            <v>Nusidėvėjęs</v>
          </cell>
          <cell r="AJ3511" t="str">
            <v>GVTNT</v>
          </cell>
        </row>
        <row r="3512">
          <cell r="AH3512">
            <v>0</v>
          </cell>
          <cell r="AI3512" t="str">
            <v>Nusidėvėjęs</v>
          </cell>
          <cell r="AJ3512" t="str">
            <v>GVTNT</v>
          </cell>
        </row>
        <row r="3513">
          <cell r="AH3513">
            <v>0</v>
          </cell>
          <cell r="AI3513" t="str">
            <v>Nusidėvėjęs</v>
          </cell>
          <cell r="AJ3513" t="str">
            <v>GVTNT</v>
          </cell>
        </row>
        <row r="3514">
          <cell r="AH3514">
            <v>0</v>
          </cell>
          <cell r="AI3514" t="str">
            <v>Nusidėvėjęs</v>
          </cell>
          <cell r="AJ3514" t="str">
            <v>GVTNT</v>
          </cell>
        </row>
        <row r="3515">
          <cell r="AH3515">
            <v>0</v>
          </cell>
          <cell r="AI3515" t="str">
            <v>Nusidėvėjęs</v>
          </cell>
          <cell r="AJ3515" t="str">
            <v>GVTNT</v>
          </cell>
        </row>
        <row r="3516">
          <cell r="AH3516">
            <v>0</v>
          </cell>
          <cell r="AI3516" t="str">
            <v>Nusidėvėjęs</v>
          </cell>
          <cell r="AJ3516" t="str">
            <v>GVTNT</v>
          </cell>
        </row>
        <row r="3517">
          <cell r="AH3517">
            <v>0</v>
          </cell>
          <cell r="AI3517" t="str">
            <v>Nusidėvėjęs</v>
          </cell>
          <cell r="AJ3517" t="str">
            <v>GVTNT</v>
          </cell>
        </row>
        <row r="3518">
          <cell r="AH3518">
            <v>0</v>
          </cell>
          <cell r="AI3518" t="str">
            <v>Nusidėvėjęs</v>
          </cell>
          <cell r="AJ3518" t="str">
            <v>GVTNT</v>
          </cell>
        </row>
        <row r="3519">
          <cell r="AH3519">
            <v>0</v>
          </cell>
          <cell r="AI3519" t="str">
            <v>Nusidėvėjęs</v>
          </cell>
          <cell r="AJ3519" t="str">
            <v>GVTNT</v>
          </cell>
        </row>
        <row r="3520">
          <cell r="AH3520">
            <v>0</v>
          </cell>
          <cell r="AI3520" t="str">
            <v>Nusidėvėjęs</v>
          </cell>
          <cell r="AJ3520" t="str">
            <v>GVTNT</v>
          </cell>
        </row>
        <row r="3521">
          <cell r="AH3521">
            <v>0</v>
          </cell>
          <cell r="AI3521" t="str">
            <v>Nusidėvėjęs</v>
          </cell>
          <cell r="AJ3521" t="str">
            <v>GVTNT</v>
          </cell>
        </row>
        <row r="3522">
          <cell r="AH3522">
            <v>0</v>
          </cell>
          <cell r="AI3522" t="str">
            <v>Nusidėvėjęs</v>
          </cell>
          <cell r="AJ3522" t="str">
            <v>GVTNT</v>
          </cell>
        </row>
        <row r="3523">
          <cell r="AH3523">
            <v>0</v>
          </cell>
          <cell r="AI3523" t="str">
            <v>Nusidėvėjęs</v>
          </cell>
          <cell r="AJ3523" t="str">
            <v>GVTNT</v>
          </cell>
        </row>
        <row r="3524">
          <cell r="AH3524">
            <v>0</v>
          </cell>
          <cell r="AI3524" t="str">
            <v>Nusidėvėjęs</v>
          </cell>
          <cell r="AJ3524" t="str">
            <v>GVTNT</v>
          </cell>
        </row>
        <row r="3525">
          <cell r="AH3525">
            <v>0</v>
          </cell>
          <cell r="AI3525" t="str">
            <v>Nusidėvėjęs</v>
          </cell>
          <cell r="AJ3525" t="str">
            <v>GVTNT</v>
          </cell>
        </row>
        <row r="3526">
          <cell r="AH3526">
            <v>0</v>
          </cell>
          <cell r="AI3526" t="str">
            <v>Nusidėvėjęs</v>
          </cell>
          <cell r="AJ3526" t="str">
            <v>GVTNT</v>
          </cell>
        </row>
        <row r="3527">
          <cell r="AH3527">
            <v>0</v>
          </cell>
          <cell r="AI3527" t="str">
            <v>Nusidėvėjęs</v>
          </cell>
          <cell r="AJ3527" t="str">
            <v>GVTNT</v>
          </cell>
        </row>
        <row r="3528">
          <cell r="AH3528">
            <v>0</v>
          </cell>
          <cell r="AI3528" t="str">
            <v>Nusidėvėjęs</v>
          </cell>
          <cell r="AJ3528" t="str">
            <v>GVTNT</v>
          </cell>
        </row>
        <row r="3529">
          <cell r="AH3529">
            <v>0</v>
          </cell>
          <cell r="AI3529" t="str">
            <v>Nusidėvėjęs</v>
          </cell>
          <cell r="AJ3529" t="str">
            <v>GVTNT</v>
          </cell>
        </row>
        <row r="3530">
          <cell r="AH3530">
            <v>0</v>
          </cell>
          <cell r="AI3530" t="str">
            <v>Nusidėvėjęs</v>
          </cell>
          <cell r="AJ3530" t="str">
            <v>GVTNT</v>
          </cell>
        </row>
        <row r="3531">
          <cell r="AH3531">
            <v>0</v>
          </cell>
          <cell r="AI3531" t="str">
            <v>Nusidėvėjęs</v>
          </cell>
          <cell r="AJ3531" t="str">
            <v>GVTNT</v>
          </cell>
        </row>
        <row r="3532">
          <cell r="AH3532">
            <v>0</v>
          </cell>
          <cell r="AI3532" t="str">
            <v>Nusidėvėjęs</v>
          </cell>
          <cell r="AJ3532" t="str">
            <v>GVTNT</v>
          </cell>
        </row>
        <row r="3533">
          <cell r="AH3533">
            <v>0</v>
          </cell>
          <cell r="AI3533" t="str">
            <v>Nusidėvėjęs</v>
          </cell>
          <cell r="AJ3533" t="str">
            <v>GVTNT</v>
          </cell>
        </row>
        <row r="3534">
          <cell r="AH3534">
            <v>0</v>
          </cell>
          <cell r="AI3534" t="str">
            <v>Nusidėvėjęs</v>
          </cell>
          <cell r="AJ3534" t="str">
            <v>GVTNT</v>
          </cell>
        </row>
        <row r="3535">
          <cell r="AH3535">
            <v>0</v>
          </cell>
          <cell r="AI3535" t="str">
            <v>Nusidėvėjęs</v>
          </cell>
          <cell r="AJ3535" t="str">
            <v>GVTNT</v>
          </cell>
        </row>
        <row r="3536">
          <cell r="AH3536">
            <v>0</v>
          </cell>
          <cell r="AI3536" t="str">
            <v>Nusidėvėjęs</v>
          </cell>
          <cell r="AJ3536" t="str">
            <v>GVTNT</v>
          </cell>
        </row>
        <row r="3537">
          <cell r="AH3537">
            <v>0</v>
          </cell>
          <cell r="AI3537" t="str">
            <v>Nusidėvėjęs</v>
          </cell>
          <cell r="AJ3537" t="str">
            <v>GVTNT</v>
          </cell>
        </row>
        <row r="3538">
          <cell r="AH3538">
            <v>0</v>
          </cell>
          <cell r="AI3538" t="str">
            <v>Nusidėvėjęs</v>
          </cell>
          <cell r="AJ3538" t="str">
            <v>GVTNT</v>
          </cell>
        </row>
        <row r="3539">
          <cell r="AH3539">
            <v>0</v>
          </cell>
          <cell r="AI3539" t="str">
            <v>Nusidėvėjęs</v>
          </cell>
          <cell r="AJ3539" t="str">
            <v>GVTNT</v>
          </cell>
        </row>
        <row r="3540">
          <cell r="AH3540">
            <v>0</v>
          </cell>
          <cell r="AI3540" t="str">
            <v>Nusidėvėjęs</v>
          </cell>
          <cell r="AJ3540" t="str">
            <v>GVTNT</v>
          </cell>
        </row>
        <row r="3541">
          <cell r="AH3541">
            <v>0</v>
          </cell>
          <cell r="AI3541" t="str">
            <v>Nusidėvėjęs</v>
          </cell>
          <cell r="AJ3541" t="str">
            <v>GVTNT</v>
          </cell>
        </row>
        <row r="3542">
          <cell r="AH3542">
            <v>0</v>
          </cell>
          <cell r="AI3542" t="str">
            <v>Nusidėvėjęs</v>
          </cell>
          <cell r="AJ3542" t="str">
            <v>GVTNT</v>
          </cell>
        </row>
        <row r="3543">
          <cell r="AH3543">
            <v>0</v>
          </cell>
          <cell r="AI3543" t="str">
            <v>Nusidėvėjęs</v>
          </cell>
          <cell r="AJ3543" t="str">
            <v>GVTNT</v>
          </cell>
        </row>
        <row r="3544">
          <cell r="AH3544">
            <v>0</v>
          </cell>
          <cell r="AI3544" t="str">
            <v>Nusidėvėjęs</v>
          </cell>
          <cell r="AJ3544" t="str">
            <v>GVTNT</v>
          </cell>
        </row>
        <row r="3545">
          <cell r="AH3545">
            <v>0</v>
          </cell>
          <cell r="AI3545" t="str">
            <v>Nusidėvėjęs</v>
          </cell>
          <cell r="AJ3545" t="str">
            <v>GVTNT</v>
          </cell>
        </row>
        <row r="3546">
          <cell r="AH3546">
            <v>0</v>
          </cell>
          <cell r="AI3546" t="str">
            <v>Nusidėvėjęs</v>
          </cell>
          <cell r="AJ3546" t="str">
            <v>GVTNT</v>
          </cell>
        </row>
        <row r="3547">
          <cell r="AH3547">
            <v>0</v>
          </cell>
          <cell r="AI3547" t="str">
            <v>Nusidėvėjęs</v>
          </cell>
          <cell r="AJ3547" t="str">
            <v>GVTNT</v>
          </cell>
        </row>
        <row r="3548">
          <cell r="AH3548">
            <v>0</v>
          </cell>
          <cell r="AI3548" t="str">
            <v>Nusidėvėjęs</v>
          </cell>
          <cell r="AJ3548" t="str">
            <v>GVTNT</v>
          </cell>
        </row>
        <row r="3549">
          <cell r="AH3549">
            <v>0</v>
          </cell>
          <cell r="AI3549" t="str">
            <v>Nusidėvėjęs</v>
          </cell>
          <cell r="AJ3549" t="str">
            <v>GVTNT</v>
          </cell>
        </row>
        <row r="3550">
          <cell r="AH3550">
            <v>0</v>
          </cell>
          <cell r="AI3550" t="str">
            <v>Nusidėvėjęs</v>
          </cell>
          <cell r="AJ3550" t="str">
            <v>GVTNT</v>
          </cell>
        </row>
        <row r="3551">
          <cell r="AH3551">
            <v>0</v>
          </cell>
          <cell r="AI3551" t="str">
            <v>Nusidėvėjęs</v>
          </cell>
          <cell r="AJ3551" t="str">
            <v>GVTNT</v>
          </cell>
        </row>
        <row r="3552">
          <cell r="AH3552">
            <v>0</v>
          </cell>
          <cell r="AI3552" t="str">
            <v>Nusidėvėjęs</v>
          </cell>
          <cell r="AJ3552" t="str">
            <v>GVTNT</v>
          </cell>
        </row>
        <row r="3553">
          <cell r="AH3553">
            <v>0</v>
          </cell>
          <cell r="AI3553" t="str">
            <v>Nusidėvėjęs</v>
          </cell>
          <cell r="AJ3553" t="str">
            <v>GVTNT</v>
          </cell>
        </row>
        <row r="3554">
          <cell r="AH3554">
            <v>0</v>
          </cell>
          <cell r="AI3554" t="str">
            <v>Nusidėvėjęs</v>
          </cell>
          <cell r="AJ3554" t="str">
            <v>GVTNT</v>
          </cell>
        </row>
        <row r="3555">
          <cell r="AH3555">
            <v>0</v>
          </cell>
          <cell r="AI3555" t="str">
            <v>Nusidėvėjęs</v>
          </cell>
          <cell r="AJ3555" t="str">
            <v>GVTNT</v>
          </cell>
        </row>
        <row r="3556">
          <cell r="AH3556">
            <v>0</v>
          </cell>
          <cell r="AI3556" t="str">
            <v>Nusidėvėjęs</v>
          </cell>
          <cell r="AJ3556" t="str">
            <v>GVTNT</v>
          </cell>
        </row>
        <row r="3557">
          <cell r="AH3557">
            <v>0</v>
          </cell>
          <cell r="AI3557" t="str">
            <v>Nusidėvėjęs</v>
          </cell>
          <cell r="AJ3557" t="str">
            <v>GVTNT</v>
          </cell>
        </row>
        <row r="3558">
          <cell r="AH3558">
            <v>0</v>
          </cell>
          <cell r="AI3558" t="str">
            <v>Nusidėvėjęs</v>
          </cell>
          <cell r="AJ3558" t="str">
            <v>GVTNT</v>
          </cell>
        </row>
        <row r="3559">
          <cell r="AH3559">
            <v>0</v>
          </cell>
          <cell r="AI3559" t="str">
            <v>Nusidėvėjęs</v>
          </cell>
          <cell r="AJ3559" t="str">
            <v>GVTNT</v>
          </cell>
        </row>
        <row r="3560">
          <cell r="AH3560">
            <v>0</v>
          </cell>
          <cell r="AI3560" t="str">
            <v>Nusidėvėjęs</v>
          </cell>
          <cell r="AJ3560" t="str">
            <v>GVTNT</v>
          </cell>
        </row>
        <row r="3561">
          <cell r="AH3561">
            <v>0</v>
          </cell>
          <cell r="AI3561" t="str">
            <v>Nusidėvėjęs</v>
          </cell>
          <cell r="AJ3561" t="str">
            <v>GVTNT</v>
          </cell>
        </row>
        <row r="3562">
          <cell r="AH3562">
            <v>0</v>
          </cell>
          <cell r="AI3562" t="str">
            <v>Nusidėvėjęs</v>
          </cell>
          <cell r="AJ3562" t="str">
            <v>GVTNT</v>
          </cell>
        </row>
        <row r="3563">
          <cell r="AH3563">
            <v>0</v>
          </cell>
          <cell r="AI3563" t="str">
            <v>Nusidėvėjęs</v>
          </cell>
          <cell r="AJ3563" t="str">
            <v>GVTNT</v>
          </cell>
        </row>
        <row r="3564">
          <cell r="AH3564">
            <v>0</v>
          </cell>
          <cell r="AI3564" t="str">
            <v>Nusidėvėjęs</v>
          </cell>
          <cell r="AJ3564" t="str">
            <v>GVTNT</v>
          </cell>
        </row>
        <row r="3565">
          <cell r="AH3565">
            <v>0</v>
          </cell>
          <cell r="AI3565" t="str">
            <v>Nusidėvėjęs</v>
          </cell>
          <cell r="AJ3565" t="str">
            <v>GVTNT</v>
          </cell>
        </row>
        <row r="3566">
          <cell r="AH3566">
            <v>0</v>
          </cell>
          <cell r="AI3566" t="str">
            <v>Nusidėvėjęs</v>
          </cell>
          <cell r="AJ3566" t="str">
            <v>GVTNT</v>
          </cell>
        </row>
        <row r="3567">
          <cell r="AH3567">
            <v>0</v>
          </cell>
          <cell r="AI3567" t="str">
            <v>Nusidėvėjęs</v>
          </cell>
          <cell r="AJ3567" t="str">
            <v>GVTNT</v>
          </cell>
        </row>
        <row r="3568">
          <cell r="AH3568">
            <v>0</v>
          </cell>
          <cell r="AI3568" t="str">
            <v>Nusidėvėjęs</v>
          </cell>
          <cell r="AJ3568" t="str">
            <v>GVTNT</v>
          </cell>
        </row>
        <row r="3569">
          <cell r="AH3569">
            <v>0</v>
          </cell>
          <cell r="AI3569" t="str">
            <v>Nusidėvėjęs</v>
          </cell>
          <cell r="AJ3569" t="str">
            <v>GVTNT</v>
          </cell>
        </row>
        <row r="3570">
          <cell r="AH3570">
            <v>0</v>
          </cell>
          <cell r="AI3570" t="str">
            <v>Nusidėvėjęs</v>
          </cell>
          <cell r="AJ3570" t="str">
            <v>GVTNT</v>
          </cell>
        </row>
        <row r="3571">
          <cell r="AH3571">
            <v>0</v>
          </cell>
          <cell r="AI3571" t="str">
            <v>Nusidėvėjęs</v>
          </cell>
          <cell r="AJ3571" t="str">
            <v>GVTNT</v>
          </cell>
        </row>
        <row r="3572">
          <cell r="AH3572">
            <v>0</v>
          </cell>
          <cell r="AI3572" t="str">
            <v>Nusidėvėjęs</v>
          </cell>
          <cell r="AJ3572" t="str">
            <v>GVTNT</v>
          </cell>
        </row>
        <row r="3573">
          <cell r="AH3573">
            <v>0</v>
          </cell>
          <cell r="AI3573" t="str">
            <v>Nusidėvėjęs</v>
          </cell>
          <cell r="AJ3573" t="str">
            <v>GVTNT</v>
          </cell>
        </row>
        <row r="3574">
          <cell r="AH3574">
            <v>0</v>
          </cell>
          <cell r="AI3574" t="str">
            <v>Nusidėvėjęs</v>
          </cell>
          <cell r="AJ3574" t="str">
            <v>GVTNT</v>
          </cell>
        </row>
        <row r="3575">
          <cell r="AH3575">
            <v>0</v>
          </cell>
          <cell r="AI3575" t="str">
            <v>Nusidėvėjęs</v>
          </cell>
          <cell r="AJ3575" t="str">
            <v>GVTNT</v>
          </cell>
        </row>
        <row r="3576">
          <cell r="AH3576">
            <v>0</v>
          </cell>
          <cell r="AI3576" t="str">
            <v>Nusidėvėjęs</v>
          </cell>
          <cell r="AJ3576" t="str">
            <v>GVTNT</v>
          </cell>
        </row>
        <row r="3577">
          <cell r="AH3577">
            <v>0</v>
          </cell>
          <cell r="AI3577" t="str">
            <v>Nusidėvėjęs</v>
          </cell>
          <cell r="AJ3577" t="str">
            <v>GVTNT</v>
          </cell>
        </row>
        <row r="3578">
          <cell r="AH3578">
            <v>0</v>
          </cell>
          <cell r="AI3578" t="str">
            <v>Nusidėvėjęs</v>
          </cell>
          <cell r="AJ3578" t="str">
            <v>GVTNT</v>
          </cell>
        </row>
        <row r="3579">
          <cell r="AH3579">
            <v>0</v>
          </cell>
          <cell r="AI3579" t="str">
            <v>Nusidėvėjęs</v>
          </cell>
          <cell r="AJ3579" t="str">
            <v>GVTNT</v>
          </cell>
        </row>
        <row r="3580">
          <cell r="AH3580">
            <v>0</v>
          </cell>
          <cell r="AI3580" t="str">
            <v>Nusidėvėjęs</v>
          </cell>
          <cell r="AJ3580" t="str">
            <v>GVTNT</v>
          </cell>
        </row>
        <row r="3581">
          <cell r="AH3581">
            <v>0</v>
          </cell>
          <cell r="AI3581" t="str">
            <v>Nusidėvėjęs</v>
          </cell>
          <cell r="AJ3581" t="str">
            <v>GVTNT</v>
          </cell>
        </row>
        <row r="3582">
          <cell r="AH3582">
            <v>0</v>
          </cell>
          <cell r="AI3582" t="str">
            <v>Nusidėvėjęs</v>
          </cell>
          <cell r="AJ3582" t="str">
            <v>GVTNT</v>
          </cell>
        </row>
        <row r="3583">
          <cell r="AH3583">
            <v>0</v>
          </cell>
          <cell r="AI3583" t="str">
            <v>Nusidėvėjęs</v>
          </cell>
          <cell r="AJ3583" t="str">
            <v>GVTNT</v>
          </cell>
        </row>
        <row r="3584">
          <cell r="AH3584">
            <v>0</v>
          </cell>
          <cell r="AI3584" t="str">
            <v>Nusidėvėjęs</v>
          </cell>
          <cell r="AJ3584" t="str">
            <v>GVTNT</v>
          </cell>
        </row>
        <row r="3585">
          <cell r="AH3585">
            <v>0</v>
          </cell>
          <cell r="AI3585" t="str">
            <v>Nusidėvėjęs</v>
          </cell>
          <cell r="AJ3585" t="str">
            <v>GVTNT</v>
          </cell>
        </row>
        <row r="3586">
          <cell r="AH3586">
            <v>0</v>
          </cell>
          <cell r="AI3586" t="str">
            <v>Nusidėvėjęs</v>
          </cell>
          <cell r="AJ3586" t="str">
            <v>GVTNT</v>
          </cell>
        </row>
        <row r="3587">
          <cell r="AH3587">
            <v>0</v>
          </cell>
          <cell r="AI3587" t="str">
            <v>Nusidėvėjęs</v>
          </cell>
          <cell r="AJ3587" t="str">
            <v>GVTNT</v>
          </cell>
        </row>
        <row r="3588">
          <cell r="AH3588">
            <v>0</v>
          </cell>
          <cell r="AI3588" t="str">
            <v>Nusidėvėjęs</v>
          </cell>
          <cell r="AJ3588" t="str">
            <v>GVTNT</v>
          </cell>
        </row>
        <row r="3589">
          <cell r="AH3589">
            <v>0</v>
          </cell>
          <cell r="AI3589" t="str">
            <v>Nusidėvėjęs</v>
          </cell>
          <cell r="AJ3589" t="str">
            <v>GVTNT</v>
          </cell>
        </row>
        <row r="3590">
          <cell r="AH3590">
            <v>0</v>
          </cell>
          <cell r="AI3590" t="str">
            <v>Nusidėvėjęs</v>
          </cell>
          <cell r="AJ3590" t="str">
            <v>GVTNT</v>
          </cell>
        </row>
        <row r="3591">
          <cell r="AH3591">
            <v>0</v>
          </cell>
          <cell r="AI3591" t="str">
            <v>Nusidėvėjęs</v>
          </cell>
          <cell r="AJ3591" t="str">
            <v>GVTNT</v>
          </cell>
        </row>
        <row r="3592">
          <cell r="AH3592">
            <v>0</v>
          </cell>
          <cell r="AI3592" t="str">
            <v>Nusidėvėjęs</v>
          </cell>
          <cell r="AJ3592" t="str">
            <v>GVTNT</v>
          </cell>
        </row>
        <row r="3593">
          <cell r="AH3593">
            <v>0</v>
          </cell>
          <cell r="AI3593" t="str">
            <v>Nusidėvėjęs</v>
          </cell>
          <cell r="AJ3593" t="str">
            <v>GVTNT</v>
          </cell>
        </row>
        <row r="3594">
          <cell r="AH3594">
            <v>0</v>
          </cell>
          <cell r="AI3594" t="str">
            <v>Nusidėvėjęs</v>
          </cell>
          <cell r="AJ3594" t="str">
            <v>GVTNT</v>
          </cell>
        </row>
        <row r="3595">
          <cell r="AH3595">
            <v>0</v>
          </cell>
          <cell r="AI3595" t="str">
            <v>Nusidėvėjęs</v>
          </cell>
          <cell r="AJ3595" t="str">
            <v>GVTNT</v>
          </cell>
        </row>
        <row r="3596">
          <cell r="AH3596">
            <v>0</v>
          </cell>
          <cell r="AI3596" t="str">
            <v>Nusidėvėjęs</v>
          </cell>
          <cell r="AJ3596" t="str">
            <v>GVTNT</v>
          </cell>
        </row>
        <row r="3597">
          <cell r="AH3597">
            <v>0</v>
          </cell>
          <cell r="AI3597" t="str">
            <v>Nusidėvėjęs</v>
          </cell>
          <cell r="AJ3597" t="str">
            <v>GVTNT</v>
          </cell>
        </row>
        <row r="3598">
          <cell r="AH3598">
            <v>0</v>
          </cell>
          <cell r="AI3598" t="str">
            <v>Nusidėvėjęs</v>
          </cell>
          <cell r="AJ3598" t="str">
            <v>GVTNT</v>
          </cell>
        </row>
        <row r="3599">
          <cell r="AH3599">
            <v>0</v>
          </cell>
          <cell r="AI3599" t="str">
            <v>Nusidėvėjęs</v>
          </cell>
          <cell r="AJ3599" t="str">
            <v>GVTNT</v>
          </cell>
        </row>
        <row r="3600">
          <cell r="AH3600">
            <v>0</v>
          </cell>
          <cell r="AI3600" t="str">
            <v>Nusidėvėjęs</v>
          </cell>
          <cell r="AJ3600" t="str">
            <v>GVTNT</v>
          </cell>
        </row>
        <row r="3601">
          <cell r="AH3601">
            <v>0</v>
          </cell>
          <cell r="AI3601" t="str">
            <v>Nusidėvėjęs</v>
          </cell>
          <cell r="AJ3601" t="str">
            <v>GVTNT</v>
          </cell>
        </row>
        <row r="3602">
          <cell r="AH3602">
            <v>0</v>
          </cell>
          <cell r="AI3602" t="str">
            <v>Nusidėvėjęs</v>
          </cell>
          <cell r="AJ3602" t="str">
            <v>GVTNT</v>
          </cell>
        </row>
        <row r="3603">
          <cell r="AH3603">
            <v>0</v>
          </cell>
          <cell r="AI3603" t="str">
            <v>Nusidėvėjęs</v>
          </cell>
          <cell r="AJ3603" t="str">
            <v>GVTNT</v>
          </cell>
        </row>
        <row r="3604">
          <cell r="AH3604">
            <v>0</v>
          </cell>
          <cell r="AI3604" t="str">
            <v>Nusidėvėjęs</v>
          </cell>
          <cell r="AJ3604" t="str">
            <v>GVTNT</v>
          </cell>
        </row>
        <row r="3605">
          <cell r="AH3605">
            <v>0</v>
          </cell>
          <cell r="AI3605" t="str">
            <v>Nusidėvėjęs</v>
          </cell>
          <cell r="AJ3605" t="str">
            <v>GVTNT</v>
          </cell>
        </row>
        <row r="3606">
          <cell r="AH3606">
            <v>0</v>
          </cell>
          <cell r="AI3606" t="str">
            <v>Nusidėvėjęs</v>
          </cell>
          <cell r="AJ3606" t="str">
            <v>GVTNT</v>
          </cell>
        </row>
        <row r="3607">
          <cell r="AH3607">
            <v>0</v>
          </cell>
          <cell r="AI3607" t="str">
            <v>Nusidėvėjęs</v>
          </cell>
          <cell r="AJ3607" t="str">
            <v>GVTNT</v>
          </cell>
        </row>
        <row r="3608">
          <cell r="AH3608">
            <v>0</v>
          </cell>
          <cell r="AI3608" t="str">
            <v>Nusidėvėjęs</v>
          </cell>
          <cell r="AJ3608" t="str">
            <v>GVTNT</v>
          </cell>
        </row>
        <row r="3609">
          <cell r="AH3609">
            <v>0</v>
          </cell>
          <cell r="AI3609" t="str">
            <v>Nusidėvėjęs</v>
          </cell>
          <cell r="AJ3609" t="str">
            <v>GVTNT</v>
          </cell>
        </row>
        <row r="3610">
          <cell r="AH3610">
            <v>0</v>
          </cell>
          <cell r="AI3610" t="str">
            <v>Nusidėvėjęs</v>
          </cell>
          <cell r="AJ3610" t="str">
            <v>GVTNT</v>
          </cell>
        </row>
        <row r="3611">
          <cell r="AH3611">
            <v>0</v>
          </cell>
          <cell r="AI3611" t="str">
            <v>Nusidėvėjęs</v>
          </cell>
          <cell r="AJ3611" t="str">
            <v>GVTNT</v>
          </cell>
        </row>
        <row r="3612">
          <cell r="AH3612">
            <v>0</v>
          </cell>
          <cell r="AI3612" t="str">
            <v>Nusidėvėjęs</v>
          </cell>
          <cell r="AJ3612" t="str">
            <v>GVTNT</v>
          </cell>
        </row>
        <row r="3613">
          <cell r="AH3613">
            <v>0</v>
          </cell>
          <cell r="AI3613" t="str">
            <v>Nusidėvėjęs</v>
          </cell>
          <cell r="AJ3613" t="str">
            <v>GVTNT</v>
          </cell>
        </row>
        <row r="3614">
          <cell r="AH3614">
            <v>0</v>
          </cell>
          <cell r="AI3614" t="str">
            <v>Nusidėvėjęs</v>
          </cell>
          <cell r="AJ3614" t="str">
            <v>GVTNT</v>
          </cell>
        </row>
        <row r="3615">
          <cell r="AH3615">
            <v>0</v>
          </cell>
          <cell r="AI3615" t="str">
            <v>Nusidėvėjęs</v>
          </cell>
          <cell r="AJ3615" t="str">
            <v>GVTNT</v>
          </cell>
        </row>
        <row r="3616">
          <cell r="AH3616">
            <v>0</v>
          </cell>
          <cell r="AI3616" t="str">
            <v>Nusidėvėjęs</v>
          </cell>
          <cell r="AJ3616" t="str">
            <v>GVTNT</v>
          </cell>
        </row>
        <row r="3617">
          <cell r="AH3617">
            <v>0</v>
          </cell>
          <cell r="AI3617" t="str">
            <v>Nusidėvėjęs</v>
          </cell>
          <cell r="AJ3617" t="str">
            <v>GVTNT</v>
          </cell>
        </row>
        <row r="3618">
          <cell r="AH3618">
            <v>0</v>
          </cell>
          <cell r="AI3618" t="str">
            <v>Nusidėvėjęs</v>
          </cell>
          <cell r="AJ3618" t="str">
            <v>GVTNT</v>
          </cell>
        </row>
        <row r="3619">
          <cell r="AH3619">
            <v>0</v>
          </cell>
          <cell r="AI3619" t="str">
            <v>Nusidėvėjęs</v>
          </cell>
          <cell r="AJ3619" t="str">
            <v>GVTNT</v>
          </cell>
        </row>
        <row r="3620">
          <cell r="AH3620">
            <v>0</v>
          </cell>
          <cell r="AI3620" t="str">
            <v>Nusidėvėjęs</v>
          </cell>
          <cell r="AJ3620" t="str">
            <v>GVTNT</v>
          </cell>
        </row>
        <row r="3621">
          <cell r="AH3621">
            <v>0</v>
          </cell>
          <cell r="AI3621" t="str">
            <v>Nusidėvėjęs</v>
          </cell>
          <cell r="AJ3621" t="str">
            <v>GVTNT</v>
          </cell>
        </row>
        <row r="3622">
          <cell r="AH3622">
            <v>0</v>
          </cell>
          <cell r="AI3622" t="str">
            <v>Nusidėvėjęs</v>
          </cell>
          <cell r="AJ3622" t="str">
            <v>GVTNT</v>
          </cell>
        </row>
        <row r="3623">
          <cell r="AH3623">
            <v>0</v>
          </cell>
          <cell r="AI3623" t="str">
            <v>Nusidėvėjęs</v>
          </cell>
          <cell r="AJ3623" t="str">
            <v>GVTNT</v>
          </cell>
        </row>
        <row r="3624">
          <cell r="AH3624">
            <v>0</v>
          </cell>
          <cell r="AI3624" t="str">
            <v>Nusidėvėjęs</v>
          </cell>
          <cell r="AJ3624" t="str">
            <v>GVTNT</v>
          </cell>
        </row>
        <row r="3625">
          <cell r="AH3625">
            <v>0</v>
          </cell>
          <cell r="AI3625" t="str">
            <v>Nusidėvėjęs</v>
          </cell>
          <cell r="AJ3625" t="str">
            <v>GVTNT</v>
          </cell>
        </row>
        <row r="3626">
          <cell r="AH3626">
            <v>0</v>
          </cell>
          <cell r="AI3626" t="str">
            <v>Nusidėvėjęs</v>
          </cell>
          <cell r="AJ3626" t="str">
            <v>GVTNT</v>
          </cell>
        </row>
        <row r="3627">
          <cell r="AH3627">
            <v>0</v>
          </cell>
          <cell r="AI3627" t="str">
            <v>Nusidėvėjęs</v>
          </cell>
          <cell r="AJ3627" t="str">
            <v>GVTNT</v>
          </cell>
        </row>
        <row r="3628">
          <cell r="AH3628">
            <v>0</v>
          </cell>
          <cell r="AI3628" t="str">
            <v>Nusidėvėjęs</v>
          </cell>
          <cell r="AJ3628" t="str">
            <v>GVTNT</v>
          </cell>
        </row>
        <row r="3629">
          <cell r="AH3629">
            <v>0</v>
          </cell>
          <cell r="AI3629" t="str">
            <v>Nusidėvėjęs</v>
          </cell>
          <cell r="AJ3629" t="str">
            <v>GVTNT</v>
          </cell>
        </row>
        <row r="3630">
          <cell r="AH3630">
            <v>0</v>
          </cell>
          <cell r="AI3630" t="str">
            <v>Nusidėvėjęs</v>
          </cell>
          <cell r="AJ3630" t="str">
            <v>GVTNT</v>
          </cell>
        </row>
        <row r="3631">
          <cell r="AH3631">
            <v>0</v>
          </cell>
          <cell r="AI3631" t="str">
            <v>Nusidėvėjęs</v>
          </cell>
          <cell r="AJ3631" t="str">
            <v>GVTNT</v>
          </cell>
        </row>
        <row r="3632">
          <cell r="AH3632">
            <v>0</v>
          </cell>
          <cell r="AI3632" t="str">
            <v>Nusidėvėjęs</v>
          </cell>
          <cell r="AJ3632" t="str">
            <v>GVTNT</v>
          </cell>
        </row>
        <row r="3633">
          <cell r="AH3633">
            <v>0</v>
          </cell>
          <cell r="AI3633" t="str">
            <v>Nusidėvėjęs</v>
          </cell>
          <cell r="AJ3633" t="str">
            <v>GVTNT</v>
          </cell>
        </row>
        <row r="3634">
          <cell r="AH3634">
            <v>0</v>
          </cell>
          <cell r="AI3634" t="str">
            <v>Nusidėvėjęs</v>
          </cell>
          <cell r="AJ3634" t="str">
            <v>GVTNT</v>
          </cell>
        </row>
        <row r="3635">
          <cell r="AH3635">
            <v>0</v>
          </cell>
          <cell r="AI3635" t="str">
            <v>Nusidėvėjęs</v>
          </cell>
          <cell r="AJ3635" t="str">
            <v>GVTNT</v>
          </cell>
        </row>
        <row r="3636">
          <cell r="AH3636">
            <v>0</v>
          </cell>
          <cell r="AI3636" t="str">
            <v>Nusidėvėjęs</v>
          </cell>
          <cell r="AJ3636" t="str">
            <v>GVTNT</v>
          </cell>
        </row>
        <row r="3637">
          <cell r="AH3637">
            <v>0</v>
          </cell>
          <cell r="AI3637" t="str">
            <v>Nusidėvėjęs</v>
          </cell>
          <cell r="AJ3637" t="str">
            <v>GVTNT</v>
          </cell>
        </row>
        <row r="3638">
          <cell r="AH3638">
            <v>0</v>
          </cell>
          <cell r="AI3638" t="str">
            <v>Nusidėvėjęs</v>
          </cell>
          <cell r="AJ3638" t="str">
            <v>GVTNT</v>
          </cell>
        </row>
        <row r="3639">
          <cell r="AH3639">
            <v>0</v>
          </cell>
          <cell r="AI3639" t="str">
            <v>Nusidėvėjęs</v>
          </cell>
          <cell r="AJ3639" t="str">
            <v>GVTNT</v>
          </cell>
        </row>
        <row r="3640">
          <cell r="AH3640">
            <v>0</v>
          </cell>
          <cell r="AI3640" t="str">
            <v>Nusidėvėjęs</v>
          </cell>
          <cell r="AJ3640" t="str">
            <v>GVTNT</v>
          </cell>
        </row>
        <row r="3641">
          <cell r="AH3641">
            <v>0</v>
          </cell>
          <cell r="AI3641" t="str">
            <v>Nusidėvėjęs</v>
          </cell>
          <cell r="AJ3641" t="str">
            <v>GVTNT</v>
          </cell>
        </row>
        <row r="3642">
          <cell r="AH3642">
            <v>0</v>
          </cell>
          <cell r="AI3642" t="str">
            <v>Nusidėvėjęs</v>
          </cell>
          <cell r="AJ3642" t="str">
            <v>GVTNT</v>
          </cell>
        </row>
        <row r="3643">
          <cell r="AH3643">
            <v>0</v>
          </cell>
          <cell r="AI3643" t="str">
            <v>Nusidėvėjęs</v>
          </cell>
          <cell r="AJ3643" t="str">
            <v>GVTNT</v>
          </cell>
        </row>
        <row r="3644">
          <cell r="AH3644">
            <v>0</v>
          </cell>
          <cell r="AI3644" t="str">
            <v>Nusidėvėjęs</v>
          </cell>
          <cell r="AJ3644" t="str">
            <v>GVTNT</v>
          </cell>
        </row>
        <row r="3645">
          <cell r="AH3645">
            <v>0</v>
          </cell>
          <cell r="AI3645" t="str">
            <v>Nusidėvėjęs</v>
          </cell>
          <cell r="AJ3645" t="str">
            <v>GVTNT</v>
          </cell>
        </row>
        <row r="3646">
          <cell r="AH3646">
            <v>0</v>
          </cell>
          <cell r="AI3646" t="str">
            <v>Nusidėvėjęs</v>
          </cell>
          <cell r="AJ3646" t="str">
            <v>GVTNT</v>
          </cell>
        </row>
        <row r="3647">
          <cell r="AH3647">
            <v>0</v>
          </cell>
          <cell r="AI3647" t="str">
            <v>Nusidėvėjęs</v>
          </cell>
          <cell r="AJ3647" t="str">
            <v>GVTNT</v>
          </cell>
        </row>
        <row r="3648">
          <cell r="AH3648">
            <v>0</v>
          </cell>
          <cell r="AI3648" t="str">
            <v>Nusidėvėjęs</v>
          </cell>
          <cell r="AJ3648" t="str">
            <v>GVTNT</v>
          </cell>
        </row>
        <row r="3649">
          <cell r="AH3649">
            <v>0</v>
          </cell>
          <cell r="AI3649" t="str">
            <v>Nusidėvėjęs</v>
          </cell>
          <cell r="AJ3649" t="str">
            <v>GVTNT</v>
          </cell>
        </row>
        <row r="3650">
          <cell r="AH3650">
            <v>0</v>
          </cell>
          <cell r="AI3650" t="str">
            <v>Nusidėvėjęs</v>
          </cell>
          <cell r="AJ3650" t="str">
            <v>GVTNT</v>
          </cell>
        </row>
        <row r="3651">
          <cell r="AH3651">
            <v>0</v>
          </cell>
          <cell r="AI3651" t="str">
            <v>Nusidėvėjęs</v>
          </cell>
          <cell r="AJ3651" t="str">
            <v>GVTNT</v>
          </cell>
        </row>
        <row r="3652">
          <cell r="AH3652">
            <v>0</v>
          </cell>
          <cell r="AI3652" t="str">
            <v>Nusidėvėjęs</v>
          </cell>
          <cell r="AJ3652" t="str">
            <v>GVTNT</v>
          </cell>
        </row>
        <row r="3653">
          <cell r="AH3653">
            <v>0</v>
          </cell>
          <cell r="AI3653" t="str">
            <v>Nusidėvėjęs</v>
          </cell>
          <cell r="AJ3653" t="str">
            <v>GVTNT</v>
          </cell>
        </row>
        <row r="3654">
          <cell r="AH3654">
            <v>0</v>
          </cell>
          <cell r="AI3654" t="str">
            <v>Nusidėvėjęs</v>
          </cell>
          <cell r="AJ3654" t="str">
            <v>GVTNT</v>
          </cell>
        </row>
        <row r="3655">
          <cell r="AH3655">
            <v>0</v>
          </cell>
          <cell r="AI3655" t="str">
            <v>Nusidėvėjęs</v>
          </cell>
          <cell r="AJ3655" t="str">
            <v>GVTNT</v>
          </cell>
        </row>
        <row r="3656">
          <cell r="AH3656">
            <v>0</v>
          </cell>
          <cell r="AI3656" t="str">
            <v>Nusidėvėjęs</v>
          </cell>
          <cell r="AJ3656" t="str">
            <v>GVTNT</v>
          </cell>
        </row>
        <row r="3657">
          <cell r="AH3657">
            <v>0</v>
          </cell>
          <cell r="AI3657" t="str">
            <v>Nusidėvėjęs</v>
          </cell>
          <cell r="AJ3657" t="str">
            <v>GVTNT</v>
          </cell>
        </row>
        <row r="3658">
          <cell r="AH3658">
            <v>0</v>
          </cell>
          <cell r="AI3658" t="str">
            <v>Nusidėvėjęs</v>
          </cell>
          <cell r="AJ3658" t="str">
            <v>GVTNT</v>
          </cell>
        </row>
        <row r="3659">
          <cell r="AH3659">
            <v>0</v>
          </cell>
          <cell r="AI3659" t="str">
            <v>Nusidėvėjęs</v>
          </cell>
          <cell r="AJ3659" t="str">
            <v>GVTNT</v>
          </cell>
        </row>
        <row r="3660">
          <cell r="AH3660">
            <v>0</v>
          </cell>
          <cell r="AI3660" t="str">
            <v>Nusidėvėjęs</v>
          </cell>
          <cell r="AJ3660" t="str">
            <v>GVTNT</v>
          </cell>
        </row>
        <row r="3661">
          <cell r="AH3661">
            <v>0</v>
          </cell>
          <cell r="AI3661" t="str">
            <v>Nusidėvėjęs</v>
          </cell>
          <cell r="AJ3661" t="str">
            <v>GVTNT</v>
          </cell>
        </row>
        <row r="3662">
          <cell r="AH3662">
            <v>0</v>
          </cell>
          <cell r="AI3662" t="str">
            <v>Nusidėvėjęs</v>
          </cell>
          <cell r="AJ3662" t="str">
            <v>GVTNT</v>
          </cell>
        </row>
        <row r="3663">
          <cell r="AH3663">
            <v>0</v>
          </cell>
          <cell r="AI3663" t="str">
            <v>Nusidėvėjęs</v>
          </cell>
          <cell r="AJ3663" t="str">
            <v>GVTNT</v>
          </cell>
        </row>
        <row r="3664">
          <cell r="AH3664">
            <v>0</v>
          </cell>
          <cell r="AI3664" t="str">
            <v>Nusidėvėjęs</v>
          </cell>
          <cell r="AJ3664" t="str">
            <v>GVTNT</v>
          </cell>
        </row>
        <row r="3665">
          <cell r="AH3665">
            <v>0</v>
          </cell>
          <cell r="AI3665" t="str">
            <v>Nusidėvėjęs</v>
          </cell>
          <cell r="AJ3665" t="str">
            <v>GVTNT</v>
          </cell>
        </row>
        <row r="3666">
          <cell r="AH3666">
            <v>0</v>
          </cell>
          <cell r="AI3666" t="str">
            <v>Nusidėvėjęs</v>
          </cell>
          <cell r="AJ3666" t="str">
            <v>GVTNT</v>
          </cell>
        </row>
        <row r="3667">
          <cell r="AH3667">
            <v>0</v>
          </cell>
          <cell r="AI3667" t="str">
            <v>Nusidėvėjęs</v>
          </cell>
          <cell r="AJ3667" t="str">
            <v>GVTNT</v>
          </cell>
        </row>
        <row r="3668">
          <cell r="AH3668">
            <v>0</v>
          </cell>
          <cell r="AI3668" t="str">
            <v>Nusidėvėjęs</v>
          </cell>
          <cell r="AJ3668" t="str">
            <v>GVTNT</v>
          </cell>
        </row>
        <row r="3669">
          <cell r="AH3669">
            <v>0</v>
          </cell>
          <cell r="AI3669" t="str">
            <v>Nusidėvėjęs</v>
          </cell>
          <cell r="AJ3669" t="str">
            <v>GVTNT</v>
          </cell>
        </row>
        <row r="3670">
          <cell r="AH3670">
            <v>0</v>
          </cell>
          <cell r="AI3670" t="str">
            <v>Nusidėvėjęs</v>
          </cell>
          <cell r="AJ3670" t="str">
            <v>GVTNT</v>
          </cell>
        </row>
        <row r="3671">
          <cell r="AH3671">
            <v>0</v>
          </cell>
          <cell r="AI3671" t="str">
            <v>Nusidėvėjęs</v>
          </cell>
          <cell r="AJ3671" t="str">
            <v>GVTNT</v>
          </cell>
        </row>
        <row r="3672">
          <cell r="AH3672">
            <v>0</v>
          </cell>
          <cell r="AI3672" t="str">
            <v>Nusidėvėjęs</v>
          </cell>
          <cell r="AJ3672" t="str">
            <v>GVTNT</v>
          </cell>
        </row>
        <row r="3673">
          <cell r="AH3673">
            <v>0</v>
          </cell>
          <cell r="AI3673" t="str">
            <v>Nusidėvėjęs</v>
          </cell>
          <cell r="AJ3673" t="str">
            <v>GVTNT</v>
          </cell>
        </row>
        <row r="3674">
          <cell r="AH3674">
            <v>0</v>
          </cell>
          <cell r="AI3674" t="str">
            <v>Nusidėvėjęs</v>
          </cell>
          <cell r="AJ3674" t="str">
            <v>GVTNT</v>
          </cell>
        </row>
        <row r="3675">
          <cell r="AH3675">
            <v>0</v>
          </cell>
          <cell r="AI3675" t="str">
            <v>Nusidėvėjęs</v>
          </cell>
          <cell r="AJ3675" t="str">
            <v>GVTNT</v>
          </cell>
        </row>
        <row r="3676">
          <cell r="AH3676">
            <v>0</v>
          </cell>
          <cell r="AI3676" t="str">
            <v>Nusidėvėjęs</v>
          </cell>
          <cell r="AJ3676" t="str">
            <v>GVTNT</v>
          </cell>
        </row>
        <row r="3677">
          <cell r="AH3677">
            <v>0</v>
          </cell>
          <cell r="AI3677" t="str">
            <v>Nusidėvėjęs</v>
          </cell>
          <cell r="AJ3677" t="str">
            <v>GVTNT</v>
          </cell>
        </row>
        <row r="3678">
          <cell r="AH3678">
            <v>0</v>
          </cell>
          <cell r="AI3678" t="str">
            <v>Nusidėvėjęs</v>
          </cell>
          <cell r="AJ3678" t="str">
            <v>GVTNT</v>
          </cell>
        </row>
        <row r="3679">
          <cell r="AH3679">
            <v>0</v>
          </cell>
          <cell r="AI3679" t="str">
            <v>Nusidėvėjęs</v>
          </cell>
          <cell r="AJ3679" t="str">
            <v>GVTNT</v>
          </cell>
        </row>
        <row r="3680">
          <cell r="AH3680">
            <v>0</v>
          </cell>
          <cell r="AI3680" t="str">
            <v>Nusidėvėjęs</v>
          </cell>
          <cell r="AJ3680" t="str">
            <v>GVTNT</v>
          </cell>
        </row>
        <row r="3681">
          <cell r="AH3681">
            <v>0</v>
          </cell>
          <cell r="AI3681" t="str">
            <v>Nusidėvėjęs</v>
          </cell>
          <cell r="AJ3681" t="str">
            <v>GVTNT</v>
          </cell>
        </row>
        <row r="3682">
          <cell r="AH3682">
            <v>0</v>
          </cell>
          <cell r="AI3682" t="str">
            <v>Nusidėvėjęs</v>
          </cell>
          <cell r="AJ3682" t="str">
            <v>GVTNT</v>
          </cell>
        </row>
        <row r="3683">
          <cell r="AH3683">
            <v>0</v>
          </cell>
          <cell r="AI3683" t="str">
            <v>Nusidėvėjęs</v>
          </cell>
          <cell r="AJ3683" t="str">
            <v>GVTNT</v>
          </cell>
        </row>
        <row r="3684">
          <cell r="AH3684">
            <v>0</v>
          </cell>
          <cell r="AI3684" t="str">
            <v>Nusidėvėjęs</v>
          </cell>
          <cell r="AJ3684" t="str">
            <v>GVTNT</v>
          </cell>
        </row>
        <row r="3685">
          <cell r="AH3685">
            <v>0</v>
          </cell>
          <cell r="AI3685" t="str">
            <v>Nusidėvėjęs</v>
          </cell>
          <cell r="AJ3685" t="str">
            <v>GVTNT</v>
          </cell>
        </row>
        <row r="3686">
          <cell r="AH3686">
            <v>0</v>
          </cell>
          <cell r="AI3686" t="str">
            <v>Nusidėvėjęs</v>
          </cell>
          <cell r="AJ3686" t="str">
            <v>GVTNT</v>
          </cell>
        </row>
        <row r="3687">
          <cell r="AH3687">
            <v>0</v>
          </cell>
          <cell r="AI3687" t="str">
            <v>Nusidėvėjęs</v>
          </cell>
          <cell r="AJ3687" t="str">
            <v>GVTNT</v>
          </cell>
        </row>
        <row r="3688">
          <cell r="AH3688">
            <v>0</v>
          </cell>
          <cell r="AI3688" t="str">
            <v>Nusidėvėjęs</v>
          </cell>
          <cell r="AJ3688" t="str">
            <v>GVTNT</v>
          </cell>
        </row>
        <row r="3689">
          <cell r="AH3689">
            <v>0</v>
          </cell>
          <cell r="AI3689" t="str">
            <v>Nusidėvėjęs</v>
          </cell>
          <cell r="AJ3689" t="str">
            <v>GVTNT</v>
          </cell>
        </row>
        <row r="3690">
          <cell r="AH3690">
            <v>0</v>
          </cell>
          <cell r="AI3690" t="str">
            <v>Nusidėvėjęs</v>
          </cell>
          <cell r="AJ3690" t="str">
            <v>GVTNT</v>
          </cell>
        </row>
        <row r="3691">
          <cell r="AH3691">
            <v>0</v>
          </cell>
          <cell r="AI3691" t="str">
            <v>Nusidėvėjęs</v>
          </cell>
          <cell r="AJ3691" t="str">
            <v>GVTNT</v>
          </cell>
        </row>
        <row r="3692">
          <cell r="AH3692">
            <v>0</v>
          </cell>
          <cell r="AI3692" t="str">
            <v>Nusidėvėjęs</v>
          </cell>
          <cell r="AJ3692" t="str">
            <v>GVTNT</v>
          </cell>
        </row>
        <row r="3693">
          <cell r="AH3693">
            <v>0</v>
          </cell>
          <cell r="AI3693" t="str">
            <v>Nusidėvėjęs</v>
          </cell>
          <cell r="AJ3693" t="str">
            <v>GVTNT</v>
          </cell>
        </row>
        <row r="3694">
          <cell r="AH3694">
            <v>0</v>
          </cell>
          <cell r="AI3694" t="str">
            <v>Nusidėvėjęs</v>
          </cell>
          <cell r="AJ3694" t="str">
            <v>GVTNT</v>
          </cell>
        </row>
        <row r="3695">
          <cell r="AH3695">
            <v>0</v>
          </cell>
          <cell r="AI3695" t="str">
            <v>Nusidėvėjęs</v>
          </cell>
          <cell r="AJ3695" t="str">
            <v>GVTNT</v>
          </cell>
        </row>
        <row r="3696">
          <cell r="AH3696">
            <v>0</v>
          </cell>
          <cell r="AI3696" t="str">
            <v>Nusidėvėjęs</v>
          </cell>
          <cell r="AJ3696" t="str">
            <v>GVTNT</v>
          </cell>
        </row>
        <row r="3697">
          <cell r="AH3697">
            <v>0</v>
          </cell>
          <cell r="AI3697" t="str">
            <v>Nusidėvėjęs</v>
          </cell>
          <cell r="AJ3697" t="str">
            <v>GVTNT</v>
          </cell>
        </row>
        <row r="3698">
          <cell r="AH3698">
            <v>0</v>
          </cell>
          <cell r="AI3698" t="str">
            <v>Nusidėvėjęs</v>
          </cell>
          <cell r="AJ3698" t="str">
            <v>GVTNT</v>
          </cell>
        </row>
        <row r="3699">
          <cell r="AH3699">
            <v>0</v>
          </cell>
          <cell r="AI3699" t="str">
            <v>Nusidėvėjęs</v>
          </cell>
          <cell r="AJ3699" t="str">
            <v>GVTNT</v>
          </cell>
        </row>
        <row r="3700">
          <cell r="AH3700">
            <v>0</v>
          </cell>
          <cell r="AI3700" t="str">
            <v>Nusidėvėjęs</v>
          </cell>
          <cell r="AJ3700" t="str">
            <v>GVTNT</v>
          </cell>
        </row>
        <row r="3701">
          <cell r="AH3701">
            <v>0</v>
          </cell>
          <cell r="AI3701" t="str">
            <v>Nusidėvėjęs</v>
          </cell>
          <cell r="AJ3701" t="str">
            <v>GVTNT</v>
          </cell>
        </row>
        <row r="3702">
          <cell r="AH3702">
            <v>0</v>
          </cell>
          <cell r="AI3702" t="str">
            <v>Nusidėvėjęs</v>
          </cell>
          <cell r="AJ3702" t="str">
            <v>GVTNT</v>
          </cell>
        </row>
        <row r="3703">
          <cell r="AH3703">
            <v>0</v>
          </cell>
          <cell r="AI3703" t="str">
            <v>Nusidėvėjęs</v>
          </cell>
          <cell r="AJ3703" t="str">
            <v>GVTNT</v>
          </cell>
        </row>
        <row r="3704">
          <cell r="AH3704">
            <v>0</v>
          </cell>
          <cell r="AI3704" t="str">
            <v>Nusidėvėjęs</v>
          </cell>
          <cell r="AJ3704" t="str">
            <v>GVTNT</v>
          </cell>
        </row>
        <row r="3705">
          <cell r="AH3705">
            <v>0</v>
          </cell>
          <cell r="AI3705" t="str">
            <v>Nusidėvėjęs</v>
          </cell>
          <cell r="AJ3705" t="str">
            <v>GVTNT</v>
          </cell>
        </row>
        <row r="3706">
          <cell r="AH3706">
            <v>0</v>
          </cell>
          <cell r="AI3706" t="str">
            <v>Nusidėvėjęs</v>
          </cell>
          <cell r="AJ3706" t="str">
            <v>GVTNT</v>
          </cell>
        </row>
        <row r="3707">
          <cell r="AH3707">
            <v>0</v>
          </cell>
          <cell r="AI3707" t="str">
            <v>Nusidėvėjęs</v>
          </cell>
          <cell r="AJ3707" t="str">
            <v>GVTNT</v>
          </cell>
        </row>
        <row r="3708">
          <cell r="AH3708">
            <v>0</v>
          </cell>
          <cell r="AI3708" t="str">
            <v>Nusidėvėjęs</v>
          </cell>
          <cell r="AJ3708" t="str">
            <v>GVTNT</v>
          </cell>
        </row>
        <row r="3709">
          <cell r="AH3709">
            <v>0</v>
          </cell>
          <cell r="AI3709" t="str">
            <v>Nusidėvėjęs</v>
          </cell>
          <cell r="AJ3709" t="str">
            <v>GVTNT</v>
          </cell>
        </row>
        <row r="3710">
          <cell r="AH3710">
            <v>0</v>
          </cell>
          <cell r="AI3710" t="str">
            <v>Nusidėvėjęs</v>
          </cell>
          <cell r="AJ3710" t="str">
            <v>GVTNT</v>
          </cell>
        </row>
        <row r="3711">
          <cell r="AH3711">
            <v>0</v>
          </cell>
          <cell r="AI3711" t="str">
            <v>Nusidėvėjęs</v>
          </cell>
          <cell r="AJ3711" t="str">
            <v>GVTNT</v>
          </cell>
        </row>
        <row r="3712">
          <cell r="AH3712">
            <v>0</v>
          </cell>
          <cell r="AI3712" t="str">
            <v>Nusidėvėjęs</v>
          </cell>
          <cell r="AJ3712" t="str">
            <v>GVTNT</v>
          </cell>
        </row>
        <row r="3713">
          <cell r="AH3713">
            <v>0</v>
          </cell>
          <cell r="AI3713" t="str">
            <v>Nusidėvėjęs</v>
          </cell>
          <cell r="AJ3713" t="str">
            <v>GVTNT</v>
          </cell>
        </row>
        <row r="3714">
          <cell r="AH3714">
            <v>0</v>
          </cell>
          <cell r="AI3714" t="str">
            <v>Nusidėvėjęs</v>
          </cell>
          <cell r="AJ3714" t="str">
            <v>GVTNT</v>
          </cell>
        </row>
        <row r="3715">
          <cell r="AH3715">
            <v>0</v>
          </cell>
          <cell r="AI3715" t="str">
            <v>Nusidėvėjęs</v>
          </cell>
          <cell r="AJ3715" t="str">
            <v>GVTNT</v>
          </cell>
        </row>
        <row r="3716">
          <cell r="AH3716">
            <v>0</v>
          </cell>
          <cell r="AI3716" t="str">
            <v>Nusidėvėjęs</v>
          </cell>
          <cell r="AJ3716" t="str">
            <v>GVTNT</v>
          </cell>
        </row>
        <row r="3717">
          <cell r="AH3717">
            <v>0</v>
          </cell>
          <cell r="AI3717" t="str">
            <v>Nusidėvėjęs</v>
          </cell>
          <cell r="AJ3717" t="str">
            <v>GVTNT</v>
          </cell>
        </row>
        <row r="3718">
          <cell r="AH3718">
            <v>0</v>
          </cell>
          <cell r="AI3718" t="str">
            <v>Nusidėvėjęs</v>
          </cell>
          <cell r="AJ3718" t="str">
            <v>GVTNT</v>
          </cell>
        </row>
        <row r="3719">
          <cell r="AH3719">
            <v>0</v>
          </cell>
          <cell r="AI3719" t="str">
            <v>Nusidėvėjęs</v>
          </cell>
          <cell r="AJ3719" t="str">
            <v>GVTNT</v>
          </cell>
        </row>
        <row r="3720">
          <cell r="AH3720">
            <v>0</v>
          </cell>
          <cell r="AI3720" t="str">
            <v>Nusidėvėjęs</v>
          </cell>
          <cell r="AJ3720" t="str">
            <v>GVTNT</v>
          </cell>
        </row>
        <row r="3721">
          <cell r="AH3721">
            <v>0</v>
          </cell>
          <cell r="AI3721" t="str">
            <v>Nusidėvėjęs</v>
          </cell>
          <cell r="AJ3721" t="str">
            <v>GVTNT</v>
          </cell>
        </row>
        <row r="3722">
          <cell r="AH3722">
            <v>0</v>
          </cell>
          <cell r="AI3722" t="str">
            <v>Nusidėvėjęs</v>
          </cell>
          <cell r="AJ3722" t="str">
            <v>GVTNT</v>
          </cell>
        </row>
        <row r="3723">
          <cell r="AH3723">
            <v>0</v>
          </cell>
          <cell r="AI3723" t="str">
            <v>Nusidėvėjęs</v>
          </cell>
          <cell r="AJ3723" t="str">
            <v>GVTNT</v>
          </cell>
        </row>
        <row r="3724">
          <cell r="AH3724">
            <v>0</v>
          </cell>
          <cell r="AI3724" t="str">
            <v>Nusidėvėjęs</v>
          </cell>
          <cell r="AJ3724" t="str">
            <v>GVTNT</v>
          </cell>
        </row>
        <row r="3725">
          <cell r="AH3725">
            <v>0</v>
          </cell>
          <cell r="AI3725" t="str">
            <v>Nusidėvėjęs</v>
          </cell>
          <cell r="AJ3725" t="str">
            <v>GVTNT</v>
          </cell>
        </row>
        <row r="3726">
          <cell r="AH3726">
            <v>0</v>
          </cell>
          <cell r="AI3726" t="str">
            <v>Nusidėvėjęs</v>
          </cell>
          <cell r="AJ3726" t="str">
            <v>GVTNT</v>
          </cell>
        </row>
        <row r="3727">
          <cell r="AH3727">
            <v>0</v>
          </cell>
          <cell r="AI3727" t="str">
            <v>Nusidėvėjęs</v>
          </cell>
          <cell r="AJ3727" t="str">
            <v>GVTNT</v>
          </cell>
        </row>
        <row r="3728">
          <cell r="AH3728">
            <v>0</v>
          </cell>
          <cell r="AI3728" t="str">
            <v>Nusidėvėjęs</v>
          </cell>
          <cell r="AJ3728" t="str">
            <v>GVTNT</v>
          </cell>
        </row>
        <row r="3729">
          <cell r="AH3729">
            <v>0</v>
          </cell>
          <cell r="AI3729" t="str">
            <v>Nusidėvėjęs</v>
          </cell>
          <cell r="AJ3729" t="str">
            <v>GVTNT</v>
          </cell>
        </row>
        <row r="3730">
          <cell r="AH3730">
            <v>0</v>
          </cell>
          <cell r="AI3730" t="str">
            <v>Nusidėvėjęs</v>
          </cell>
          <cell r="AJ3730" t="str">
            <v>GVTNT</v>
          </cell>
        </row>
        <row r="3731">
          <cell r="AH3731">
            <v>0</v>
          </cell>
          <cell r="AI3731" t="str">
            <v>Nusidėvėjęs</v>
          </cell>
          <cell r="AJ3731" t="str">
            <v>GVTNT</v>
          </cell>
        </row>
        <row r="3732">
          <cell r="AH3732">
            <v>0</v>
          </cell>
          <cell r="AI3732" t="str">
            <v>Nusidėvėjęs</v>
          </cell>
          <cell r="AJ3732" t="str">
            <v>GVTNT</v>
          </cell>
        </row>
        <row r="3733">
          <cell r="AH3733">
            <v>0</v>
          </cell>
          <cell r="AI3733" t="str">
            <v>Nusidėvėjęs</v>
          </cell>
          <cell r="AJ3733" t="str">
            <v>GVTNT</v>
          </cell>
        </row>
        <row r="3734">
          <cell r="AH3734">
            <v>0</v>
          </cell>
          <cell r="AI3734" t="str">
            <v>Nusidėvėjęs</v>
          </cell>
          <cell r="AJ3734" t="str">
            <v>GVTNT</v>
          </cell>
        </row>
        <row r="3735">
          <cell r="AH3735">
            <v>0</v>
          </cell>
          <cell r="AI3735" t="str">
            <v>Nusidėvėjęs</v>
          </cell>
          <cell r="AJ3735" t="str">
            <v>GVTNT</v>
          </cell>
        </row>
        <row r="3736">
          <cell r="AH3736">
            <v>0</v>
          </cell>
          <cell r="AI3736" t="str">
            <v>Nusidėvėjęs</v>
          </cell>
          <cell r="AJ3736" t="str">
            <v>GVTNT</v>
          </cell>
        </row>
        <row r="3737">
          <cell r="AH3737">
            <v>0</v>
          </cell>
          <cell r="AI3737" t="str">
            <v>Nusidėvėjęs</v>
          </cell>
          <cell r="AJ3737" t="str">
            <v>GVTNT</v>
          </cell>
        </row>
        <row r="3738">
          <cell r="AH3738">
            <v>0</v>
          </cell>
          <cell r="AI3738" t="str">
            <v>Nusidėvėjęs</v>
          </cell>
          <cell r="AJ3738" t="str">
            <v>GVTNT</v>
          </cell>
        </row>
        <row r="3739">
          <cell r="AH3739">
            <v>0</v>
          </cell>
          <cell r="AI3739" t="str">
            <v>Nusidėvėjęs</v>
          </cell>
          <cell r="AJ3739" t="str">
            <v>GVTNT</v>
          </cell>
        </row>
        <row r="3740">
          <cell r="AH3740">
            <v>0</v>
          </cell>
          <cell r="AI3740" t="str">
            <v>Nusidėvėjęs</v>
          </cell>
          <cell r="AJ3740" t="str">
            <v>GVTNT</v>
          </cell>
        </row>
        <row r="3741">
          <cell r="AH3741">
            <v>0</v>
          </cell>
          <cell r="AI3741" t="str">
            <v>Nusidėvėjęs</v>
          </cell>
          <cell r="AJ3741" t="str">
            <v>GVTNT</v>
          </cell>
        </row>
        <row r="3742">
          <cell r="AH3742">
            <v>0</v>
          </cell>
          <cell r="AI3742" t="str">
            <v>Nusidėvėjęs</v>
          </cell>
          <cell r="AJ3742" t="str">
            <v>GVTNT</v>
          </cell>
        </row>
        <row r="3743">
          <cell r="AH3743">
            <v>0</v>
          </cell>
          <cell r="AI3743" t="str">
            <v>Nusidėvėjęs</v>
          </cell>
          <cell r="AJ3743" t="str">
            <v>GVTNT</v>
          </cell>
        </row>
        <row r="3744">
          <cell r="AH3744">
            <v>0</v>
          </cell>
          <cell r="AI3744" t="str">
            <v>Nusidėvėjęs</v>
          </cell>
          <cell r="AJ3744" t="str">
            <v>GVTNT</v>
          </cell>
        </row>
        <row r="3745">
          <cell r="AH3745">
            <v>0</v>
          </cell>
          <cell r="AI3745" t="str">
            <v>Nusidėvėjęs</v>
          </cell>
          <cell r="AJ3745" t="str">
            <v>GVTNT</v>
          </cell>
        </row>
        <row r="3746">
          <cell r="AH3746">
            <v>0</v>
          </cell>
          <cell r="AI3746" t="str">
            <v>Nusidėvėjęs</v>
          </cell>
          <cell r="AJ3746" t="str">
            <v>GVTNT</v>
          </cell>
        </row>
        <row r="3747">
          <cell r="AH3747">
            <v>0</v>
          </cell>
          <cell r="AI3747" t="str">
            <v>Nusidėvėjęs</v>
          </cell>
          <cell r="AJ3747" t="str">
            <v>GVTNT</v>
          </cell>
        </row>
        <row r="3748">
          <cell r="AH3748">
            <v>0</v>
          </cell>
          <cell r="AI3748" t="str">
            <v>Nusidėvėjęs</v>
          </cell>
          <cell r="AJ3748" t="str">
            <v>GVTNT</v>
          </cell>
        </row>
        <row r="3749">
          <cell r="AH3749">
            <v>0</v>
          </cell>
          <cell r="AI3749" t="str">
            <v>Nusidėvėjęs</v>
          </cell>
          <cell r="AJ3749" t="str">
            <v>GVTNT</v>
          </cell>
        </row>
        <row r="3750">
          <cell r="AH3750">
            <v>0</v>
          </cell>
          <cell r="AI3750" t="str">
            <v>Nusidėvėjęs</v>
          </cell>
          <cell r="AJ3750" t="str">
            <v>GVTNT</v>
          </cell>
        </row>
        <row r="3751">
          <cell r="AH3751">
            <v>0</v>
          </cell>
          <cell r="AI3751" t="str">
            <v>Nusidėvėjęs</v>
          </cell>
          <cell r="AJ3751" t="str">
            <v>GVTNT</v>
          </cell>
        </row>
        <row r="3752">
          <cell r="AH3752">
            <v>0</v>
          </cell>
          <cell r="AI3752" t="str">
            <v>Nusidėvėjęs</v>
          </cell>
          <cell r="AJ3752" t="str">
            <v>GVTNT</v>
          </cell>
        </row>
        <row r="3753">
          <cell r="AH3753">
            <v>0</v>
          </cell>
          <cell r="AI3753" t="str">
            <v>Nusidėvėjęs</v>
          </cell>
          <cell r="AJ3753" t="str">
            <v>GVTNT</v>
          </cell>
        </row>
        <row r="3754">
          <cell r="AH3754">
            <v>0</v>
          </cell>
          <cell r="AI3754" t="str">
            <v>Nusidėvėjęs</v>
          </cell>
          <cell r="AJ3754" t="str">
            <v>GVTNT</v>
          </cell>
        </row>
        <row r="3755">
          <cell r="AH3755">
            <v>0</v>
          </cell>
          <cell r="AI3755" t="str">
            <v>Nusidėvėjęs</v>
          </cell>
          <cell r="AJ3755" t="str">
            <v>GVTNT</v>
          </cell>
        </row>
        <row r="3756">
          <cell r="AH3756">
            <v>0</v>
          </cell>
          <cell r="AI3756" t="str">
            <v>Nusidėvėjęs</v>
          </cell>
          <cell r="AJ3756" t="str">
            <v>GVTNT</v>
          </cell>
        </row>
        <row r="3757">
          <cell r="AH3757">
            <v>0</v>
          </cell>
          <cell r="AI3757" t="str">
            <v>Nusidėvėjęs</v>
          </cell>
          <cell r="AJ3757" t="str">
            <v>GVTNT</v>
          </cell>
        </row>
        <row r="3758">
          <cell r="AH3758">
            <v>0</v>
          </cell>
          <cell r="AI3758" t="str">
            <v>Nusidėvėjęs</v>
          </cell>
          <cell r="AJ3758" t="str">
            <v>GVTNT</v>
          </cell>
        </row>
        <row r="3759">
          <cell r="AH3759">
            <v>0</v>
          </cell>
          <cell r="AI3759" t="str">
            <v>Nusidėvėjęs</v>
          </cell>
          <cell r="AJ3759" t="str">
            <v>GVTNT</v>
          </cell>
        </row>
        <row r="3760">
          <cell r="AH3760">
            <v>0</v>
          </cell>
          <cell r="AI3760" t="str">
            <v>Nusidėvėjęs</v>
          </cell>
          <cell r="AJ3760" t="str">
            <v>GVTNT</v>
          </cell>
        </row>
        <row r="3761">
          <cell r="AH3761">
            <v>0</v>
          </cell>
          <cell r="AI3761" t="str">
            <v>Nusidėvėjęs</v>
          </cell>
          <cell r="AJ3761" t="str">
            <v>GVTNT</v>
          </cell>
        </row>
        <row r="3762">
          <cell r="AH3762">
            <v>0</v>
          </cell>
          <cell r="AI3762" t="str">
            <v>Nusidėvėjęs</v>
          </cell>
          <cell r="AJ3762" t="str">
            <v>GVTNT</v>
          </cell>
        </row>
        <row r="3763">
          <cell r="AH3763">
            <v>0</v>
          </cell>
          <cell r="AI3763" t="str">
            <v>Nusidėvėjęs</v>
          </cell>
          <cell r="AJ3763" t="str">
            <v>GVTNT</v>
          </cell>
        </row>
        <row r="3764">
          <cell r="AH3764">
            <v>0</v>
          </cell>
          <cell r="AI3764" t="str">
            <v>Nusidėvėjęs</v>
          </cell>
          <cell r="AJ3764" t="str">
            <v>GVTNT</v>
          </cell>
        </row>
        <row r="3765">
          <cell r="AH3765">
            <v>0</v>
          </cell>
          <cell r="AI3765" t="str">
            <v>Nusidėvėjęs</v>
          </cell>
          <cell r="AJ3765" t="str">
            <v>GVTNT</v>
          </cell>
        </row>
        <row r="3766">
          <cell r="AH3766">
            <v>0</v>
          </cell>
          <cell r="AI3766" t="str">
            <v>Nusidėvėjęs</v>
          </cell>
          <cell r="AJ3766" t="str">
            <v>GVTNT</v>
          </cell>
        </row>
        <row r="3767">
          <cell r="AH3767">
            <v>0</v>
          </cell>
          <cell r="AI3767" t="str">
            <v>Nusidėvėjęs</v>
          </cell>
          <cell r="AJ3767" t="str">
            <v>GVTNT</v>
          </cell>
        </row>
        <row r="3768">
          <cell r="AH3768">
            <v>0</v>
          </cell>
          <cell r="AI3768" t="str">
            <v>Nusidėvėjęs</v>
          </cell>
          <cell r="AJ3768" t="str">
            <v>GVTNT</v>
          </cell>
        </row>
        <row r="3769">
          <cell r="AH3769">
            <v>0</v>
          </cell>
          <cell r="AI3769" t="str">
            <v>Nusidėvėjęs</v>
          </cell>
          <cell r="AJ3769" t="str">
            <v>GVTNT</v>
          </cell>
        </row>
        <row r="3770">
          <cell r="AH3770">
            <v>0</v>
          </cell>
          <cell r="AI3770" t="str">
            <v>Nusidėvėjęs</v>
          </cell>
          <cell r="AJ3770" t="str">
            <v>GVTNT</v>
          </cell>
        </row>
        <row r="3771">
          <cell r="AH3771">
            <v>0</v>
          </cell>
          <cell r="AI3771" t="str">
            <v>Nusidėvėjęs</v>
          </cell>
          <cell r="AJ3771" t="str">
            <v>GVTNT</v>
          </cell>
        </row>
        <row r="3772">
          <cell r="AH3772">
            <v>0</v>
          </cell>
          <cell r="AI3772" t="str">
            <v>Nusidėvėjęs</v>
          </cell>
          <cell r="AJ3772" t="str">
            <v>GVTNT</v>
          </cell>
        </row>
        <row r="3773">
          <cell r="AH3773">
            <v>0</v>
          </cell>
          <cell r="AI3773" t="str">
            <v>Nusidėvėjęs</v>
          </cell>
          <cell r="AJ3773" t="str">
            <v>GVTNT</v>
          </cell>
        </row>
        <row r="3774">
          <cell r="AH3774">
            <v>0</v>
          </cell>
          <cell r="AI3774" t="str">
            <v>Nusidėvėjęs</v>
          </cell>
          <cell r="AJ3774" t="str">
            <v>GVTNT</v>
          </cell>
        </row>
        <row r="3775">
          <cell r="AH3775">
            <v>0</v>
          </cell>
          <cell r="AI3775" t="str">
            <v>Nusidėvėjęs</v>
          </cell>
          <cell r="AJ3775" t="str">
            <v>GVTNT</v>
          </cell>
        </row>
        <row r="3776">
          <cell r="AH3776">
            <v>0</v>
          </cell>
          <cell r="AI3776" t="str">
            <v>Nusidėvėjęs</v>
          </cell>
          <cell r="AJ3776" t="str">
            <v>GVTNT</v>
          </cell>
        </row>
        <row r="3777">
          <cell r="AH3777">
            <v>0</v>
          </cell>
          <cell r="AI3777" t="str">
            <v>Nusidėvėjęs</v>
          </cell>
          <cell r="AJ3777" t="str">
            <v>GVTNT</v>
          </cell>
        </row>
        <row r="3778">
          <cell r="AH3778">
            <v>0</v>
          </cell>
          <cell r="AI3778" t="str">
            <v>Nusidėvėjęs</v>
          </cell>
          <cell r="AJ3778" t="str">
            <v>GVTNT</v>
          </cell>
        </row>
        <row r="3779">
          <cell r="AH3779">
            <v>0</v>
          </cell>
          <cell r="AI3779" t="str">
            <v>Nusidėvėjęs</v>
          </cell>
          <cell r="AJ3779" t="str">
            <v>GVTNT</v>
          </cell>
        </row>
        <row r="3780">
          <cell r="AH3780">
            <v>0</v>
          </cell>
          <cell r="AI3780" t="str">
            <v>Nusidėvėjęs</v>
          </cell>
          <cell r="AJ3780" t="str">
            <v>GVTNT</v>
          </cell>
        </row>
        <row r="3781">
          <cell r="AH3781">
            <v>0</v>
          </cell>
          <cell r="AI3781" t="str">
            <v>Nusidėvėjęs</v>
          </cell>
          <cell r="AJ3781" t="str">
            <v>GVTNT</v>
          </cell>
        </row>
        <row r="3782">
          <cell r="AH3782">
            <v>0</v>
          </cell>
          <cell r="AI3782" t="str">
            <v>Nusidėvėjęs</v>
          </cell>
          <cell r="AJ3782" t="str">
            <v>GVTNT</v>
          </cell>
        </row>
        <row r="3783">
          <cell r="AH3783">
            <v>0</v>
          </cell>
          <cell r="AI3783" t="str">
            <v>Nusidėvėjęs</v>
          </cell>
          <cell r="AJ3783" t="str">
            <v>GVTNT</v>
          </cell>
        </row>
        <row r="3784">
          <cell r="AH3784">
            <v>0</v>
          </cell>
          <cell r="AI3784" t="str">
            <v>Nusidėvėjęs</v>
          </cell>
          <cell r="AJ3784" t="str">
            <v>GVTNT</v>
          </cell>
        </row>
        <row r="3785">
          <cell r="AH3785">
            <v>0</v>
          </cell>
          <cell r="AI3785" t="str">
            <v>Nusidėvėjęs</v>
          </cell>
          <cell r="AJ3785" t="str">
            <v>GVTNT</v>
          </cell>
        </row>
        <row r="3786">
          <cell r="AH3786">
            <v>0</v>
          </cell>
          <cell r="AI3786" t="str">
            <v>Nusidėvėjęs</v>
          </cell>
          <cell r="AJ3786" t="str">
            <v>GVTNT</v>
          </cell>
        </row>
        <row r="3787">
          <cell r="AH3787">
            <v>0</v>
          </cell>
          <cell r="AI3787" t="str">
            <v>Nusidėvėjęs</v>
          </cell>
          <cell r="AJ3787" t="str">
            <v>GVTNT</v>
          </cell>
        </row>
        <row r="3788">
          <cell r="AH3788">
            <v>0</v>
          </cell>
          <cell r="AI3788" t="str">
            <v>Nusidėvėjęs</v>
          </cell>
          <cell r="AJ3788" t="str">
            <v>GVTNT</v>
          </cell>
        </row>
        <row r="3789">
          <cell r="AH3789">
            <v>0</v>
          </cell>
          <cell r="AI3789" t="str">
            <v>Nusidėvėjęs</v>
          </cell>
          <cell r="AJ3789" t="str">
            <v>GVTNT</v>
          </cell>
        </row>
        <row r="3790">
          <cell r="AH3790">
            <v>0</v>
          </cell>
          <cell r="AI3790" t="str">
            <v>Nusidėvėjęs</v>
          </cell>
          <cell r="AJ3790" t="str">
            <v>GVTNT</v>
          </cell>
        </row>
        <row r="3791">
          <cell r="AH3791">
            <v>0</v>
          </cell>
          <cell r="AI3791" t="str">
            <v>Nusidėvėjęs</v>
          </cell>
          <cell r="AJ3791" t="str">
            <v>GVTNT</v>
          </cell>
        </row>
        <row r="3792">
          <cell r="AH3792">
            <v>0</v>
          </cell>
          <cell r="AI3792" t="str">
            <v>Nusidėvėjęs</v>
          </cell>
          <cell r="AJ3792" t="str">
            <v>GVTNT</v>
          </cell>
        </row>
        <row r="3793">
          <cell r="AH3793">
            <v>0</v>
          </cell>
          <cell r="AI3793" t="str">
            <v>Nusidėvėjęs</v>
          </cell>
          <cell r="AJ3793" t="str">
            <v>GVTNT</v>
          </cell>
        </row>
        <row r="3794">
          <cell r="AH3794">
            <v>0</v>
          </cell>
          <cell r="AI3794" t="str">
            <v>Nusidėvėjęs</v>
          </cell>
          <cell r="AJ3794" t="str">
            <v>GVTNT</v>
          </cell>
        </row>
        <row r="3795">
          <cell r="AH3795">
            <v>0</v>
          </cell>
          <cell r="AI3795" t="str">
            <v>Nusidėvėjęs</v>
          </cell>
          <cell r="AJ3795" t="str">
            <v>GVTNT</v>
          </cell>
        </row>
        <row r="3796">
          <cell r="AH3796">
            <v>0</v>
          </cell>
          <cell r="AI3796" t="str">
            <v>Nusidėvėjęs</v>
          </cell>
          <cell r="AJ3796" t="str">
            <v>GVTNT</v>
          </cell>
        </row>
        <row r="3797">
          <cell r="AH3797">
            <v>0</v>
          </cell>
          <cell r="AI3797" t="str">
            <v>Nusidėvėjęs</v>
          </cell>
          <cell r="AJ3797" t="str">
            <v>GVTNT</v>
          </cell>
        </row>
        <row r="3798">
          <cell r="AH3798">
            <v>0</v>
          </cell>
          <cell r="AI3798" t="str">
            <v>Nusidėvėjęs</v>
          </cell>
          <cell r="AJ3798" t="str">
            <v>GVTNT</v>
          </cell>
        </row>
        <row r="3799">
          <cell r="AH3799">
            <v>0</v>
          </cell>
          <cell r="AI3799" t="str">
            <v>Nusidėvėjęs</v>
          </cell>
          <cell r="AJ3799" t="str">
            <v>GVTNT</v>
          </cell>
        </row>
        <row r="3800">
          <cell r="AH3800">
            <v>0</v>
          </cell>
          <cell r="AI3800" t="str">
            <v>Nusidėvėjęs</v>
          </cell>
          <cell r="AJ3800" t="str">
            <v>GVTNT</v>
          </cell>
        </row>
        <row r="3801">
          <cell r="AH3801">
            <v>0</v>
          </cell>
          <cell r="AI3801" t="str">
            <v>Nusidėvėjęs</v>
          </cell>
          <cell r="AJ3801" t="str">
            <v>GVTNT</v>
          </cell>
        </row>
        <row r="3802">
          <cell r="AH3802">
            <v>0</v>
          </cell>
          <cell r="AI3802" t="str">
            <v>Nusidėvėjęs</v>
          </cell>
          <cell r="AJ3802" t="str">
            <v>GVTNT</v>
          </cell>
        </row>
        <row r="3803">
          <cell r="AH3803">
            <v>0</v>
          </cell>
          <cell r="AI3803" t="str">
            <v>Nusidėvėjęs</v>
          </cell>
          <cell r="AJ3803" t="str">
            <v>GVTNT</v>
          </cell>
        </row>
        <row r="3804">
          <cell r="AH3804">
            <v>0</v>
          </cell>
          <cell r="AI3804" t="str">
            <v>Nusidėvėjęs</v>
          </cell>
          <cell r="AJ3804" t="str">
            <v>GVTNT</v>
          </cell>
        </row>
        <row r="3805">
          <cell r="AH3805">
            <v>0</v>
          </cell>
          <cell r="AI3805" t="str">
            <v>Nusidėvėjęs</v>
          </cell>
          <cell r="AJ3805" t="str">
            <v>GVTNT</v>
          </cell>
        </row>
        <row r="3806">
          <cell r="AH3806">
            <v>0</v>
          </cell>
          <cell r="AI3806" t="str">
            <v>Nusidėvėjęs</v>
          </cell>
          <cell r="AJ3806" t="str">
            <v>GVTNT</v>
          </cell>
        </row>
        <row r="3807">
          <cell r="AH3807">
            <v>0</v>
          </cell>
          <cell r="AI3807" t="str">
            <v>Nusidėvėjęs</v>
          </cell>
          <cell r="AJ3807" t="str">
            <v>GVTNT</v>
          </cell>
        </row>
        <row r="3808">
          <cell r="AH3808">
            <v>0</v>
          </cell>
          <cell r="AI3808" t="str">
            <v>Nusidėvėjęs</v>
          </cell>
          <cell r="AJ3808" t="str">
            <v>GVTNT</v>
          </cell>
        </row>
        <row r="3809">
          <cell r="AH3809">
            <v>0</v>
          </cell>
          <cell r="AI3809" t="str">
            <v>Nusidėvėjęs</v>
          </cell>
          <cell r="AJ3809" t="str">
            <v>GVTNT</v>
          </cell>
        </row>
        <row r="3810">
          <cell r="AH3810">
            <v>0</v>
          </cell>
          <cell r="AI3810" t="str">
            <v>Nusidėvėjęs</v>
          </cell>
          <cell r="AJ3810" t="str">
            <v>GVTNT</v>
          </cell>
        </row>
        <row r="3811">
          <cell r="AH3811">
            <v>0</v>
          </cell>
          <cell r="AI3811" t="str">
            <v>Nusidėvėjęs</v>
          </cell>
          <cell r="AJ3811" t="str">
            <v>GVTNT</v>
          </cell>
        </row>
        <row r="3812">
          <cell r="AH3812">
            <v>0</v>
          </cell>
          <cell r="AI3812" t="str">
            <v>Nusidėvėjęs</v>
          </cell>
          <cell r="AJ3812" t="str">
            <v>GVTNT</v>
          </cell>
        </row>
        <row r="3813">
          <cell r="AH3813">
            <v>0</v>
          </cell>
          <cell r="AI3813" t="str">
            <v>Nusidėvėjęs</v>
          </cell>
          <cell r="AJ3813" t="str">
            <v>GVTNT</v>
          </cell>
        </row>
        <row r="3814">
          <cell r="AH3814">
            <v>0</v>
          </cell>
          <cell r="AI3814" t="str">
            <v>Nusidėvėjęs</v>
          </cell>
          <cell r="AJ3814" t="str">
            <v>GVTNT</v>
          </cell>
        </row>
        <row r="3815">
          <cell r="AH3815">
            <v>0</v>
          </cell>
          <cell r="AI3815" t="str">
            <v>Nusidėvėjęs</v>
          </cell>
          <cell r="AJ3815" t="str">
            <v>GVTNT</v>
          </cell>
        </row>
        <row r="3816">
          <cell r="AH3816">
            <v>0</v>
          </cell>
          <cell r="AI3816" t="str">
            <v>Nusidėvėjęs</v>
          </cell>
          <cell r="AJ3816" t="str">
            <v>GVTNT</v>
          </cell>
        </row>
        <row r="3817">
          <cell r="AH3817">
            <v>0</v>
          </cell>
          <cell r="AI3817" t="str">
            <v>Nusidėvėjęs</v>
          </cell>
          <cell r="AJ3817" t="str">
            <v>GVTNT</v>
          </cell>
        </row>
        <row r="3818">
          <cell r="AH3818">
            <v>0</v>
          </cell>
          <cell r="AI3818" t="str">
            <v>Nusidėvėjęs</v>
          </cell>
          <cell r="AJ3818" t="str">
            <v>GVTNT</v>
          </cell>
        </row>
        <row r="3819">
          <cell r="AH3819">
            <v>0</v>
          </cell>
          <cell r="AI3819" t="str">
            <v>Nusidėvėjęs</v>
          </cell>
          <cell r="AJ3819" t="str">
            <v>GVTNT</v>
          </cell>
        </row>
        <row r="3820">
          <cell r="AH3820">
            <v>0</v>
          </cell>
          <cell r="AI3820" t="str">
            <v>Nusidėvėjęs</v>
          </cell>
          <cell r="AJ3820" t="str">
            <v>GVTNT</v>
          </cell>
        </row>
        <row r="3821">
          <cell r="AH3821">
            <v>0</v>
          </cell>
          <cell r="AI3821" t="str">
            <v>Nusidėvėjęs</v>
          </cell>
          <cell r="AJ3821" t="str">
            <v>GVTNT</v>
          </cell>
        </row>
        <row r="3822">
          <cell r="AH3822">
            <v>0</v>
          </cell>
          <cell r="AI3822" t="str">
            <v>Nusidėvėjęs</v>
          </cell>
          <cell r="AJ3822" t="str">
            <v>GVTNT</v>
          </cell>
        </row>
        <row r="3823">
          <cell r="AH3823">
            <v>0</v>
          </cell>
          <cell r="AI3823" t="str">
            <v>Nusidėvėjęs</v>
          </cell>
          <cell r="AJ3823" t="str">
            <v>GVTNT</v>
          </cell>
        </row>
        <row r="3824">
          <cell r="AH3824">
            <v>0</v>
          </cell>
          <cell r="AI3824" t="str">
            <v>Nusidėvėjęs</v>
          </cell>
          <cell r="AJ3824" t="str">
            <v>GVTNT</v>
          </cell>
        </row>
        <row r="3825">
          <cell r="AH3825">
            <v>0</v>
          </cell>
          <cell r="AI3825" t="str">
            <v>Nusidėvėjęs</v>
          </cell>
          <cell r="AJ3825" t="str">
            <v>GVTNT</v>
          </cell>
        </row>
        <row r="3826">
          <cell r="AH3826">
            <v>0</v>
          </cell>
          <cell r="AI3826" t="str">
            <v>Nusidėvėjęs</v>
          </cell>
          <cell r="AJ3826" t="str">
            <v>GVTNT</v>
          </cell>
        </row>
        <row r="3827">
          <cell r="AH3827">
            <v>0</v>
          </cell>
          <cell r="AI3827" t="str">
            <v>Nusidėvėjęs</v>
          </cell>
          <cell r="AJ3827" t="str">
            <v>GVTNT</v>
          </cell>
        </row>
        <row r="3828">
          <cell r="AH3828">
            <v>0</v>
          </cell>
          <cell r="AI3828" t="str">
            <v>Nusidėvėjęs</v>
          </cell>
          <cell r="AJ3828" t="str">
            <v>GVTNT</v>
          </cell>
        </row>
        <row r="3829">
          <cell r="AH3829">
            <v>0</v>
          </cell>
          <cell r="AI3829" t="str">
            <v>Nusidėvėjęs</v>
          </cell>
          <cell r="AJ3829" t="str">
            <v>GVTNT</v>
          </cell>
        </row>
        <row r="3830">
          <cell r="AH3830">
            <v>0</v>
          </cell>
          <cell r="AI3830" t="str">
            <v>Nusidėvėjęs</v>
          </cell>
          <cell r="AJ3830" t="str">
            <v>GVTNT</v>
          </cell>
        </row>
        <row r="3831">
          <cell r="AH3831">
            <v>0</v>
          </cell>
          <cell r="AI3831" t="str">
            <v>Nusidėvėjęs</v>
          </cell>
          <cell r="AJ3831" t="str">
            <v>GVTNT</v>
          </cell>
        </row>
        <row r="3832">
          <cell r="AH3832">
            <v>0</v>
          </cell>
          <cell r="AI3832" t="str">
            <v>Nusidėvėjęs</v>
          </cell>
          <cell r="AJ3832" t="str">
            <v>GVTNT</v>
          </cell>
        </row>
        <row r="3833">
          <cell r="AH3833">
            <v>0</v>
          </cell>
          <cell r="AI3833" t="str">
            <v>Nusidėvėjęs</v>
          </cell>
          <cell r="AJ3833" t="str">
            <v>GVTNT</v>
          </cell>
        </row>
        <row r="3834">
          <cell r="AH3834">
            <v>0</v>
          </cell>
          <cell r="AI3834" t="str">
            <v>Nusidėvėjęs</v>
          </cell>
          <cell r="AJ3834" t="str">
            <v>GVTNT</v>
          </cell>
        </row>
        <row r="3835">
          <cell r="AH3835">
            <v>0</v>
          </cell>
          <cell r="AI3835" t="str">
            <v>Nusidėvėjęs</v>
          </cell>
          <cell r="AJ3835" t="str">
            <v>GVTNT</v>
          </cell>
        </row>
        <row r="3836">
          <cell r="AH3836">
            <v>0</v>
          </cell>
          <cell r="AI3836" t="str">
            <v>Nusidėvėjęs</v>
          </cell>
          <cell r="AJ3836" t="str">
            <v>GVTNT</v>
          </cell>
        </row>
        <row r="3837">
          <cell r="AH3837">
            <v>0</v>
          </cell>
          <cell r="AI3837" t="str">
            <v>Nusidėvėjęs</v>
          </cell>
          <cell r="AJ3837" t="str">
            <v>GVTNT</v>
          </cell>
        </row>
        <row r="3838">
          <cell r="AH3838">
            <v>0</v>
          </cell>
          <cell r="AI3838" t="str">
            <v>Nusidėvėjęs</v>
          </cell>
          <cell r="AJ3838" t="str">
            <v>GVTNT</v>
          </cell>
        </row>
        <row r="3839">
          <cell r="AH3839">
            <v>0</v>
          </cell>
          <cell r="AI3839" t="str">
            <v>Nusidėvėjęs</v>
          </cell>
          <cell r="AJ3839" t="str">
            <v>GVTNT</v>
          </cell>
        </row>
        <row r="3840">
          <cell r="AH3840">
            <v>0</v>
          </cell>
          <cell r="AI3840" t="str">
            <v>Nusidėvėjęs</v>
          </cell>
          <cell r="AJ3840" t="str">
            <v>GVTNT</v>
          </cell>
        </row>
        <row r="3841">
          <cell r="AH3841">
            <v>0</v>
          </cell>
          <cell r="AI3841" t="str">
            <v>Nusidėvėjęs</v>
          </cell>
          <cell r="AJ3841" t="str">
            <v>GVTNT</v>
          </cell>
        </row>
        <row r="3842">
          <cell r="AH3842">
            <v>0</v>
          </cell>
          <cell r="AI3842" t="str">
            <v>Nusidėvėjęs</v>
          </cell>
          <cell r="AJ3842" t="str">
            <v>GVTNT</v>
          </cell>
        </row>
        <row r="3843">
          <cell r="AH3843">
            <v>0</v>
          </cell>
          <cell r="AI3843" t="str">
            <v>Nusidėvėjęs</v>
          </cell>
          <cell r="AJ3843" t="str">
            <v>GVTNT</v>
          </cell>
        </row>
        <row r="3844">
          <cell r="AH3844">
            <v>0</v>
          </cell>
          <cell r="AI3844" t="str">
            <v>Nusidėvėjęs</v>
          </cell>
          <cell r="AJ3844" t="str">
            <v>GVTNT</v>
          </cell>
        </row>
        <row r="3845">
          <cell r="AH3845">
            <v>0</v>
          </cell>
          <cell r="AI3845" t="str">
            <v>Nusidėvėjęs</v>
          </cell>
          <cell r="AJ3845" t="str">
            <v>GVTNT</v>
          </cell>
        </row>
        <row r="3846">
          <cell r="AH3846">
            <v>0</v>
          </cell>
          <cell r="AI3846" t="str">
            <v>Nusidėvėjęs</v>
          </cell>
          <cell r="AJ3846" t="str">
            <v>GVTNT</v>
          </cell>
        </row>
        <row r="3847">
          <cell r="AH3847">
            <v>0</v>
          </cell>
          <cell r="AI3847" t="str">
            <v>Nusidėvėjęs</v>
          </cell>
          <cell r="AJ3847" t="str">
            <v>GVTNT</v>
          </cell>
        </row>
        <row r="3848">
          <cell r="AH3848">
            <v>0</v>
          </cell>
          <cell r="AI3848" t="str">
            <v>Nusidėvėjęs</v>
          </cell>
          <cell r="AJ3848" t="str">
            <v>GVTNT</v>
          </cell>
        </row>
        <row r="3849">
          <cell r="AH3849">
            <v>0</v>
          </cell>
          <cell r="AI3849" t="str">
            <v>Nusidėvėjęs</v>
          </cell>
          <cell r="AJ3849" t="str">
            <v>GVTNT</v>
          </cell>
        </row>
        <row r="3850">
          <cell r="AH3850">
            <v>0</v>
          </cell>
          <cell r="AI3850" t="str">
            <v>Nusidėvėjęs</v>
          </cell>
          <cell r="AJ3850" t="str">
            <v>GVTNT</v>
          </cell>
        </row>
        <row r="3851">
          <cell r="AH3851">
            <v>0</v>
          </cell>
          <cell r="AI3851" t="str">
            <v>Nusidėvėjęs</v>
          </cell>
          <cell r="AJ3851" t="str">
            <v>GVTNT</v>
          </cell>
        </row>
        <row r="3852">
          <cell r="AH3852">
            <v>0</v>
          </cell>
          <cell r="AI3852" t="str">
            <v>Nusidėvėjęs</v>
          </cell>
          <cell r="AJ3852" t="str">
            <v>GVTNT</v>
          </cell>
        </row>
        <row r="3853">
          <cell r="AH3853">
            <v>0</v>
          </cell>
          <cell r="AI3853" t="str">
            <v>Nusidėvėjęs</v>
          </cell>
          <cell r="AJ3853" t="str">
            <v>GVTNT</v>
          </cell>
        </row>
        <row r="3854">
          <cell r="AH3854">
            <v>0</v>
          </cell>
          <cell r="AI3854" t="str">
            <v>Nusidėvėjęs</v>
          </cell>
          <cell r="AJ3854" t="str">
            <v>GVTNT</v>
          </cell>
        </row>
        <row r="3855">
          <cell r="AH3855">
            <v>0</v>
          </cell>
          <cell r="AI3855" t="str">
            <v>Nusidėvėjęs</v>
          </cell>
          <cell r="AJ3855" t="str">
            <v>GVTNT</v>
          </cell>
        </row>
        <row r="3856">
          <cell r="AH3856">
            <v>0</v>
          </cell>
          <cell r="AI3856" t="str">
            <v>Nusidėvėjęs</v>
          </cell>
          <cell r="AJ3856" t="str">
            <v>GVTNT</v>
          </cell>
        </row>
        <row r="3857">
          <cell r="AH3857">
            <v>0</v>
          </cell>
          <cell r="AI3857" t="str">
            <v>Nusidėvėjęs</v>
          </cell>
          <cell r="AJ3857" t="str">
            <v>GVTNT</v>
          </cell>
        </row>
        <row r="3858">
          <cell r="AH3858">
            <v>0</v>
          </cell>
          <cell r="AI3858" t="str">
            <v>Nusidėvėjęs</v>
          </cell>
          <cell r="AJ3858" t="str">
            <v>GVTNT</v>
          </cell>
        </row>
        <row r="3859">
          <cell r="AH3859">
            <v>0</v>
          </cell>
          <cell r="AI3859" t="str">
            <v>Nusidėvėjęs</v>
          </cell>
          <cell r="AJ3859" t="str">
            <v>GVTNT</v>
          </cell>
        </row>
        <row r="3860">
          <cell r="AH3860">
            <v>0</v>
          </cell>
          <cell r="AI3860" t="str">
            <v>Nusidėvėjęs</v>
          </cell>
          <cell r="AJ3860" t="str">
            <v>GVTNT</v>
          </cell>
        </row>
        <row r="3861">
          <cell r="AH3861">
            <v>0</v>
          </cell>
          <cell r="AI3861" t="str">
            <v>Nusidėvėjęs</v>
          </cell>
          <cell r="AJ3861" t="str">
            <v>GVTNT</v>
          </cell>
        </row>
        <row r="3862">
          <cell r="AH3862">
            <v>0</v>
          </cell>
          <cell r="AI3862" t="str">
            <v>Nusidėvėjęs</v>
          </cell>
          <cell r="AJ3862" t="str">
            <v>GVTNT</v>
          </cell>
        </row>
        <row r="3863">
          <cell r="AH3863">
            <v>0</v>
          </cell>
          <cell r="AI3863" t="str">
            <v>Nusidėvėjęs</v>
          </cell>
          <cell r="AJ3863" t="str">
            <v>GVTNT</v>
          </cell>
        </row>
        <row r="3864">
          <cell r="AH3864">
            <v>0</v>
          </cell>
          <cell r="AI3864" t="str">
            <v>Nusidėvėjęs</v>
          </cell>
          <cell r="AJ3864" t="str">
            <v>GVTNT</v>
          </cell>
        </row>
        <row r="3865">
          <cell r="AH3865">
            <v>0</v>
          </cell>
          <cell r="AI3865" t="str">
            <v>Nusidėvėjęs</v>
          </cell>
          <cell r="AJ3865" t="str">
            <v>GVTNT</v>
          </cell>
        </row>
        <row r="3866">
          <cell r="AH3866">
            <v>0</v>
          </cell>
          <cell r="AI3866" t="str">
            <v>Nusidėvėjęs</v>
          </cell>
          <cell r="AJ3866" t="str">
            <v>GVTNT</v>
          </cell>
        </row>
        <row r="3867">
          <cell r="AH3867">
            <v>0</v>
          </cell>
          <cell r="AI3867" t="str">
            <v>Nusidėvėjęs</v>
          </cell>
          <cell r="AJ3867" t="str">
            <v>GVTNT</v>
          </cell>
        </row>
        <row r="3868">
          <cell r="AH3868">
            <v>0</v>
          </cell>
          <cell r="AI3868" t="str">
            <v>Nusidėvėjęs</v>
          </cell>
          <cell r="AJ3868" t="str">
            <v>GVTNT</v>
          </cell>
        </row>
        <row r="3869">
          <cell r="AH3869">
            <v>0</v>
          </cell>
          <cell r="AI3869" t="str">
            <v>Nusidėvėjęs</v>
          </cell>
          <cell r="AJ3869" t="str">
            <v>GVTNT</v>
          </cell>
        </row>
        <row r="3870">
          <cell r="AH3870">
            <v>0</v>
          </cell>
          <cell r="AI3870" t="str">
            <v>Nusidėvėjęs</v>
          </cell>
          <cell r="AJ3870" t="str">
            <v>GVTNT</v>
          </cell>
        </row>
        <row r="3871">
          <cell r="AH3871">
            <v>0</v>
          </cell>
          <cell r="AI3871" t="str">
            <v>Nusidėvėjęs</v>
          </cell>
          <cell r="AJ3871" t="str">
            <v>GVTNT</v>
          </cell>
        </row>
        <row r="3872">
          <cell r="AH3872">
            <v>0</v>
          </cell>
          <cell r="AI3872" t="str">
            <v>Nusidėvėjęs</v>
          </cell>
          <cell r="AJ3872" t="str">
            <v>GVTNT</v>
          </cell>
        </row>
        <row r="3873">
          <cell r="AH3873">
            <v>0</v>
          </cell>
          <cell r="AI3873" t="str">
            <v>Nusidėvėjęs</v>
          </cell>
          <cell r="AJ3873" t="str">
            <v>GVTNT</v>
          </cell>
        </row>
        <row r="3874">
          <cell r="AH3874">
            <v>0</v>
          </cell>
          <cell r="AI3874" t="str">
            <v>Nusidėvėjęs</v>
          </cell>
          <cell r="AJ3874" t="str">
            <v>GVTNT</v>
          </cell>
        </row>
        <row r="3875">
          <cell r="AH3875">
            <v>0</v>
          </cell>
          <cell r="AI3875" t="str">
            <v>Nusidėvėjęs</v>
          </cell>
          <cell r="AJ3875" t="str">
            <v>GVTNT</v>
          </cell>
        </row>
        <row r="3876">
          <cell r="AH3876">
            <v>0</v>
          </cell>
          <cell r="AI3876" t="str">
            <v>Nusidėvėjęs</v>
          </cell>
          <cell r="AJ3876" t="str">
            <v>GVTNT</v>
          </cell>
        </row>
        <row r="3877">
          <cell r="AH3877">
            <v>0</v>
          </cell>
          <cell r="AI3877" t="str">
            <v>Nusidėvėjęs</v>
          </cell>
          <cell r="AJ3877" t="str">
            <v>GVTNT</v>
          </cell>
        </row>
        <row r="3878">
          <cell r="AH3878">
            <v>0</v>
          </cell>
          <cell r="AI3878" t="str">
            <v>Nusidėvėjęs</v>
          </cell>
          <cell r="AJ3878" t="str">
            <v>GVTNT</v>
          </cell>
        </row>
        <row r="3879">
          <cell r="AH3879">
            <v>0</v>
          </cell>
          <cell r="AI3879" t="str">
            <v>Nusidėvėjęs</v>
          </cell>
          <cell r="AJ3879" t="str">
            <v>GVTNT</v>
          </cell>
        </row>
        <row r="3880">
          <cell r="AH3880">
            <v>0</v>
          </cell>
          <cell r="AI3880" t="str">
            <v>Nusidėvėjęs</v>
          </cell>
          <cell r="AJ3880" t="str">
            <v>GVTNT</v>
          </cell>
        </row>
        <row r="3881">
          <cell r="AH3881">
            <v>0</v>
          </cell>
          <cell r="AI3881" t="str">
            <v>Nusidėvėjęs</v>
          </cell>
          <cell r="AJ3881" t="str">
            <v>GVTNT</v>
          </cell>
        </row>
        <row r="3882">
          <cell r="AH3882">
            <v>0</v>
          </cell>
          <cell r="AI3882" t="str">
            <v>Nusidėvėjęs</v>
          </cell>
          <cell r="AJ3882" t="str">
            <v>GVTNT</v>
          </cell>
        </row>
        <row r="3883">
          <cell r="AH3883">
            <v>0</v>
          </cell>
          <cell r="AI3883" t="str">
            <v>Nusidėvėjęs</v>
          </cell>
          <cell r="AJ3883" t="str">
            <v>GVTNT</v>
          </cell>
        </row>
        <row r="3884">
          <cell r="AH3884">
            <v>0</v>
          </cell>
          <cell r="AI3884" t="str">
            <v>Nusidėvėjęs</v>
          </cell>
          <cell r="AJ3884" t="str">
            <v>GVTNT</v>
          </cell>
        </row>
        <row r="3885">
          <cell r="AH3885">
            <v>0</v>
          </cell>
          <cell r="AI3885" t="str">
            <v>Nusidėvėjęs</v>
          </cell>
          <cell r="AJ3885" t="str">
            <v>GVTNT</v>
          </cell>
        </row>
        <row r="3886">
          <cell r="AH3886">
            <v>0</v>
          </cell>
          <cell r="AI3886" t="str">
            <v>Nusidėvėjęs</v>
          </cell>
          <cell r="AJ3886" t="str">
            <v>GVTNT</v>
          </cell>
        </row>
        <row r="3887">
          <cell r="AH3887">
            <v>0</v>
          </cell>
          <cell r="AI3887" t="str">
            <v>Nusidėvėjęs</v>
          </cell>
          <cell r="AJ3887" t="str">
            <v>GVTNT</v>
          </cell>
        </row>
        <row r="3888">
          <cell r="AH3888">
            <v>0</v>
          </cell>
          <cell r="AI3888" t="str">
            <v>Nusidėvėjęs</v>
          </cell>
          <cell r="AJ3888" t="str">
            <v>GVTNT</v>
          </cell>
        </row>
        <row r="3889">
          <cell r="AH3889">
            <v>0</v>
          </cell>
          <cell r="AI3889" t="str">
            <v>Nusidėvėjęs</v>
          </cell>
          <cell r="AJ3889" t="str">
            <v>GVTNT</v>
          </cell>
        </row>
        <row r="3890">
          <cell r="AH3890">
            <v>0</v>
          </cell>
          <cell r="AI3890" t="str">
            <v>Nusidėvėjęs</v>
          </cell>
          <cell r="AJ3890" t="str">
            <v>GVTNT</v>
          </cell>
        </row>
        <row r="3891">
          <cell r="AH3891">
            <v>0</v>
          </cell>
          <cell r="AI3891" t="str">
            <v>Nusidėvėjęs</v>
          </cell>
          <cell r="AJ3891" t="str">
            <v>GVTNT</v>
          </cell>
        </row>
        <row r="3892">
          <cell r="AH3892">
            <v>0</v>
          </cell>
          <cell r="AI3892" t="str">
            <v>Nusidėvėjęs</v>
          </cell>
          <cell r="AJ3892" t="str">
            <v>GVTNT</v>
          </cell>
        </row>
        <row r="3893">
          <cell r="AH3893">
            <v>0</v>
          </cell>
          <cell r="AI3893" t="str">
            <v>Nusidėvėjęs</v>
          </cell>
          <cell r="AJ3893" t="str">
            <v>GVTNT</v>
          </cell>
        </row>
        <row r="3894">
          <cell r="AH3894">
            <v>0</v>
          </cell>
          <cell r="AI3894" t="str">
            <v>Nusidėvėjęs</v>
          </cell>
          <cell r="AJ3894" t="str">
            <v>GVTNT</v>
          </cell>
        </row>
        <row r="3895">
          <cell r="AH3895">
            <v>0</v>
          </cell>
          <cell r="AI3895" t="str">
            <v>Nusidėvėjęs</v>
          </cell>
          <cell r="AJ3895" t="str">
            <v>GVTNT</v>
          </cell>
        </row>
        <row r="3896">
          <cell r="AH3896">
            <v>0</v>
          </cell>
          <cell r="AI3896" t="str">
            <v>Nusidėvėjęs</v>
          </cell>
          <cell r="AJ3896" t="str">
            <v>GVTNT</v>
          </cell>
        </row>
        <row r="3897">
          <cell r="AH3897">
            <v>0</v>
          </cell>
          <cell r="AI3897" t="str">
            <v>Nusidėvėjęs</v>
          </cell>
          <cell r="AJ3897" t="str">
            <v>GVTNT</v>
          </cell>
        </row>
        <row r="3898">
          <cell r="AH3898">
            <v>0</v>
          </cell>
          <cell r="AI3898" t="str">
            <v>Nusidėvėjęs</v>
          </cell>
          <cell r="AJ3898" t="str">
            <v>GVTNT</v>
          </cell>
        </row>
        <row r="3899">
          <cell r="AH3899">
            <v>0</v>
          </cell>
          <cell r="AI3899" t="str">
            <v>Nusidėvėjęs</v>
          </cell>
          <cell r="AJ3899" t="str">
            <v>GVTNT</v>
          </cell>
        </row>
        <row r="3900">
          <cell r="AH3900">
            <v>0</v>
          </cell>
          <cell r="AI3900" t="str">
            <v>Nusidėvėjęs</v>
          </cell>
          <cell r="AJ3900" t="str">
            <v>GVTNT</v>
          </cell>
        </row>
        <row r="3901">
          <cell r="AH3901">
            <v>0</v>
          </cell>
          <cell r="AI3901" t="str">
            <v>Nusidėvėjęs</v>
          </cell>
          <cell r="AJ3901" t="str">
            <v>GVTNT</v>
          </cell>
        </row>
        <row r="3902">
          <cell r="AH3902">
            <v>0</v>
          </cell>
          <cell r="AI3902" t="str">
            <v>Nusidėvėjęs</v>
          </cell>
          <cell r="AJ3902" t="str">
            <v>GVTNT</v>
          </cell>
        </row>
        <row r="3903">
          <cell r="AH3903">
            <v>0</v>
          </cell>
          <cell r="AI3903" t="str">
            <v>Nusidėvėjęs</v>
          </cell>
          <cell r="AJ3903" t="str">
            <v>GVTNT</v>
          </cell>
        </row>
        <row r="3904">
          <cell r="AH3904">
            <v>0</v>
          </cell>
          <cell r="AI3904" t="str">
            <v>Nusidėvėjęs</v>
          </cell>
          <cell r="AJ3904" t="str">
            <v>GVTNT</v>
          </cell>
        </row>
        <row r="3905">
          <cell r="AH3905">
            <v>0</v>
          </cell>
          <cell r="AI3905" t="str">
            <v>Nusidėvėjęs</v>
          </cell>
          <cell r="AJ3905" t="str">
            <v>GVTNT</v>
          </cell>
        </row>
        <row r="3906">
          <cell r="AH3906">
            <v>0</v>
          </cell>
          <cell r="AI3906" t="str">
            <v>Nusidėvėjęs</v>
          </cell>
          <cell r="AJ3906" t="str">
            <v>GVTNT</v>
          </cell>
        </row>
        <row r="3907">
          <cell r="AH3907">
            <v>0</v>
          </cell>
          <cell r="AI3907" t="str">
            <v>Nusidėvėjęs</v>
          </cell>
          <cell r="AJ3907" t="str">
            <v>GVTNT</v>
          </cell>
        </row>
        <row r="3908">
          <cell r="AH3908">
            <v>0</v>
          </cell>
          <cell r="AI3908" t="str">
            <v>Nusidėvėjęs</v>
          </cell>
          <cell r="AJ3908" t="str">
            <v>GVTNT</v>
          </cell>
        </row>
        <row r="3909">
          <cell r="AH3909">
            <v>0</v>
          </cell>
          <cell r="AI3909" t="str">
            <v>Nusidėvėjęs</v>
          </cell>
          <cell r="AJ3909" t="str">
            <v>GVTNT</v>
          </cell>
        </row>
        <row r="3910">
          <cell r="AH3910">
            <v>0</v>
          </cell>
          <cell r="AI3910" t="str">
            <v>Nusidėvėjęs</v>
          </cell>
          <cell r="AJ3910" t="str">
            <v>GVTNT</v>
          </cell>
        </row>
        <row r="3911">
          <cell r="AH3911">
            <v>0</v>
          </cell>
          <cell r="AI3911" t="str">
            <v>Nusidėvėjęs</v>
          </cell>
          <cell r="AJ3911" t="str">
            <v>GVTNT</v>
          </cell>
        </row>
        <row r="3912">
          <cell r="AH3912">
            <v>0</v>
          </cell>
          <cell r="AI3912" t="str">
            <v>Nusidėvėjęs</v>
          </cell>
          <cell r="AJ3912" t="str">
            <v>GVTNT</v>
          </cell>
        </row>
        <row r="3913">
          <cell r="AH3913">
            <v>0</v>
          </cell>
          <cell r="AI3913" t="str">
            <v>Nusidėvėjęs</v>
          </cell>
          <cell r="AJ3913" t="str">
            <v>GVTNT</v>
          </cell>
        </row>
        <row r="3914">
          <cell r="AH3914">
            <v>0</v>
          </cell>
          <cell r="AI3914" t="str">
            <v>Nusidėvėjęs</v>
          </cell>
          <cell r="AJ3914" t="str">
            <v>GVTNT</v>
          </cell>
        </row>
        <row r="3915">
          <cell r="AH3915">
            <v>0</v>
          </cell>
          <cell r="AI3915" t="str">
            <v>Nusidėvėjęs</v>
          </cell>
          <cell r="AJ3915" t="str">
            <v>GVTNT</v>
          </cell>
        </row>
        <row r="3916">
          <cell r="AH3916">
            <v>0</v>
          </cell>
          <cell r="AI3916" t="str">
            <v>Nusidėvėjęs</v>
          </cell>
          <cell r="AJ3916" t="str">
            <v>GVTNT</v>
          </cell>
        </row>
        <row r="3917">
          <cell r="AH3917">
            <v>0</v>
          </cell>
          <cell r="AI3917" t="str">
            <v>Nusidėvėjęs</v>
          </cell>
          <cell r="AJ3917" t="str">
            <v>GVTNT</v>
          </cell>
        </row>
        <row r="3918">
          <cell r="AH3918">
            <v>0</v>
          </cell>
          <cell r="AI3918" t="str">
            <v>Nusidėvėjęs</v>
          </cell>
          <cell r="AJ3918" t="str">
            <v>GVTNT</v>
          </cell>
        </row>
        <row r="3919">
          <cell r="AH3919">
            <v>0</v>
          </cell>
          <cell r="AI3919" t="str">
            <v>Nusidėvėjęs</v>
          </cell>
          <cell r="AJ3919" t="str">
            <v>GVTNT</v>
          </cell>
        </row>
        <row r="3920">
          <cell r="AH3920">
            <v>0</v>
          </cell>
          <cell r="AI3920" t="str">
            <v>Nusidėvėjęs</v>
          </cell>
          <cell r="AJ3920" t="str">
            <v>GVTNT</v>
          </cell>
        </row>
        <row r="3921">
          <cell r="AH3921">
            <v>0</v>
          </cell>
          <cell r="AI3921" t="str">
            <v>Nusidėvėjęs</v>
          </cell>
          <cell r="AJ3921" t="str">
            <v>GVTNT</v>
          </cell>
        </row>
        <row r="3922">
          <cell r="AH3922">
            <v>0</v>
          </cell>
          <cell r="AI3922" t="str">
            <v>Nusidėvėjęs</v>
          </cell>
          <cell r="AJ3922" t="str">
            <v>GVTNT</v>
          </cell>
        </row>
        <row r="3923">
          <cell r="AH3923">
            <v>0</v>
          </cell>
          <cell r="AI3923" t="str">
            <v>Nusidėvėjęs</v>
          </cell>
          <cell r="AJ3923" t="str">
            <v>GVTNT</v>
          </cell>
        </row>
        <row r="3924">
          <cell r="AH3924">
            <v>0</v>
          </cell>
          <cell r="AI3924" t="str">
            <v>Nusidėvėjęs</v>
          </cell>
          <cell r="AJ3924" t="str">
            <v>GVTNT</v>
          </cell>
        </row>
        <row r="3925">
          <cell r="AH3925">
            <v>0</v>
          </cell>
          <cell r="AI3925" t="str">
            <v>Nusidėvėjęs</v>
          </cell>
          <cell r="AJ3925" t="str">
            <v>GVTNT</v>
          </cell>
        </row>
        <row r="3926">
          <cell r="AH3926">
            <v>0</v>
          </cell>
          <cell r="AI3926" t="str">
            <v>Nusidėvėjęs</v>
          </cell>
          <cell r="AJ3926" t="str">
            <v>GVTNT</v>
          </cell>
        </row>
        <row r="3927">
          <cell r="AH3927">
            <v>0</v>
          </cell>
          <cell r="AI3927" t="str">
            <v>Nusidėvėjęs</v>
          </cell>
          <cell r="AJ3927" t="str">
            <v>GVTNT</v>
          </cell>
        </row>
        <row r="3928">
          <cell r="AH3928">
            <v>0</v>
          </cell>
          <cell r="AI3928" t="str">
            <v>Nusidėvėjęs</v>
          </cell>
          <cell r="AJ3928" t="str">
            <v>GVTNT</v>
          </cell>
        </row>
        <row r="3929">
          <cell r="AH3929">
            <v>0</v>
          </cell>
          <cell r="AI3929" t="str">
            <v>Nusidėvėjęs</v>
          </cell>
          <cell r="AJ3929" t="str">
            <v>GVTNT</v>
          </cell>
        </row>
        <row r="3930">
          <cell r="AH3930">
            <v>0</v>
          </cell>
          <cell r="AI3930" t="str">
            <v>Nusidėvėjęs</v>
          </cell>
          <cell r="AJ3930" t="str">
            <v>GVTNT</v>
          </cell>
        </row>
        <row r="3931">
          <cell r="AH3931">
            <v>0</v>
          </cell>
          <cell r="AI3931" t="str">
            <v>Nusidėvėjęs</v>
          </cell>
          <cell r="AJ3931" t="str">
            <v>GVTNT</v>
          </cell>
        </row>
        <row r="3932">
          <cell r="AH3932">
            <v>0</v>
          </cell>
          <cell r="AI3932" t="str">
            <v>Nusidėvėjęs</v>
          </cell>
          <cell r="AJ3932" t="str">
            <v>GVTNT</v>
          </cell>
        </row>
        <row r="3933">
          <cell r="AH3933">
            <v>0</v>
          </cell>
          <cell r="AI3933" t="str">
            <v>Nusidėvėjęs</v>
          </cell>
          <cell r="AJ3933" t="str">
            <v>GVTNT</v>
          </cell>
        </row>
        <row r="3934">
          <cell r="AH3934">
            <v>0</v>
          </cell>
          <cell r="AI3934" t="str">
            <v>Nusidėvėjęs</v>
          </cell>
          <cell r="AJ3934" t="str">
            <v>GVTNT</v>
          </cell>
        </row>
        <row r="3935">
          <cell r="AH3935">
            <v>0</v>
          </cell>
          <cell r="AI3935" t="str">
            <v>Nusidėvėjęs</v>
          </cell>
          <cell r="AJ3935" t="str">
            <v>GVTNT</v>
          </cell>
        </row>
        <row r="3936">
          <cell r="AH3936">
            <v>0</v>
          </cell>
          <cell r="AI3936" t="str">
            <v>Nusidėvėjęs</v>
          </cell>
          <cell r="AJ3936" t="str">
            <v>GVTNT</v>
          </cell>
        </row>
        <row r="3937">
          <cell r="AH3937">
            <v>0</v>
          </cell>
          <cell r="AI3937" t="str">
            <v>Nusidėvėjęs</v>
          </cell>
          <cell r="AJ3937" t="str">
            <v>GVTNT</v>
          </cell>
        </row>
        <row r="3938">
          <cell r="AH3938">
            <v>0</v>
          </cell>
          <cell r="AI3938" t="str">
            <v>Nusidėvėjęs</v>
          </cell>
          <cell r="AJ3938" t="str">
            <v>GVTNT</v>
          </cell>
        </row>
        <row r="3939">
          <cell r="AH3939">
            <v>0</v>
          </cell>
          <cell r="AI3939" t="str">
            <v>Nusidėvėjęs</v>
          </cell>
          <cell r="AJ3939" t="str">
            <v>GVTNT</v>
          </cell>
        </row>
        <row r="3940">
          <cell r="AH3940">
            <v>0</v>
          </cell>
          <cell r="AI3940" t="str">
            <v>Nusidėvėjęs</v>
          </cell>
          <cell r="AJ3940" t="str">
            <v>GVTNT</v>
          </cell>
        </row>
        <row r="3941">
          <cell r="AH3941">
            <v>0</v>
          </cell>
          <cell r="AI3941" t="str">
            <v>Nusidėvėjęs</v>
          </cell>
          <cell r="AJ3941" t="str">
            <v>GVTNT</v>
          </cell>
        </row>
        <row r="3942">
          <cell r="AH3942">
            <v>0</v>
          </cell>
          <cell r="AI3942" t="str">
            <v>Nusidėvėjęs</v>
          </cell>
          <cell r="AJ3942" t="str">
            <v>GVTNT</v>
          </cell>
        </row>
        <row r="3943">
          <cell r="AH3943">
            <v>0</v>
          </cell>
          <cell r="AI3943" t="str">
            <v>Nusidėvėjęs</v>
          </cell>
          <cell r="AJ3943" t="str">
            <v>GVTNT</v>
          </cell>
        </row>
        <row r="3944">
          <cell r="AH3944">
            <v>0</v>
          </cell>
          <cell r="AI3944" t="str">
            <v>Nusidėvėjęs</v>
          </cell>
          <cell r="AJ3944" t="str">
            <v>GVTNT</v>
          </cell>
        </row>
        <row r="3945">
          <cell r="AH3945">
            <v>0</v>
          </cell>
          <cell r="AI3945" t="str">
            <v>Nusidėvėjęs</v>
          </cell>
          <cell r="AJ3945" t="str">
            <v>GVTNT</v>
          </cell>
        </row>
        <row r="3946">
          <cell r="AH3946">
            <v>0</v>
          </cell>
          <cell r="AI3946" t="str">
            <v>Nusidėvėjęs</v>
          </cell>
          <cell r="AJ3946" t="str">
            <v>GVTNT</v>
          </cell>
        </row>
        <row r="3947">
          <cell r="AH3947">
            <v>0</v>
          </cell>
          <cell r="AI3947" t="str">
            <v>Nusidėvėjęs</v>
          </cell>
          <cell r="AJ3947" t="str">
            <v>GVTNT</v>
          </cell>
        </row>
        <row r="3948">
          <cell r="AH3948">
            <v>0</v>
          </cell>
          <cell r="AI3948" t="str">
            <v>Nusidėvėjęs</v>
          </cell>
          <cell r="AJ3948" t="str">
            <v>GVTNT</v>
          </cell>
        </row>
        <row r="3949">
          <cell r="AH3949">
            <v>0</v>
          </cell>
          <cell r="AI3949" t="str">
            <v>Nusidėvėjęs</v>
          </cell>
          <cell r="AJ3949" t="str">
            <v>GVTNT</v>
          </cell>
        </row>
        <row r="3950">
          <cell r="AH3950">
            <v>0</v>
          </cell>
          <cell r="AI3950" t="str">
            <v>Nusidėvėjęs</v>
          </cell>
          <cell r="AJ3950" t="str">
            <v>GVTNT</v>
          </cell>
        </row>
        <row r="3951">
          <cell r="AH3951">
            <v>0</v>
          </cell>
          <cell r="AI3951" t="str">
            <v>Nusidėvėjęs</v>
          </cell>
          <cell r="AJ3951" t="str">
            <v>GVTNT</v>
          </cell>
        </row>
        <row r="3952">
          <cell r="AH3952">
            <v>0</v>
          </cell>
          <cell r="AI3952" t="str">
            <v>Nusidėvėjęs</v>
          </cell>
          <cell r="AJ3952" t="str">
            <v>GVTNT</v>
          </cell>
        </row>
        <row r="3953">
          <cell r="AH3953">
            <v>0</v>
          </cell>
          <cell r="AI3953" t="str">
            <v>Nusidėvėjęs</v>
          </cell>
          <cell r="AJ3953" t="str">
            <v>GVTNT</v>
          </cell>
        </row>
        <row r="3954">
          <cell r="AH3954">
            <v>0</v>
          </cell>
          <cell r="AI3954" t="str">
            <v>Nusidėvėjęs</v>
          </cell>
          <cell r="AJ3954" t="str">
            <v>GVTNT</v>
          </cell>
        </row>
        <row r="3955">
          <cell r="AH3955">
            <v>0</v>
          </cell>
          <cell r="AI3955" t="str">
            <v>Nusidėvėjęs</v>
          </cell>
          <cell r="AJ3955" t="str">
            <v>GVTNT</v>
          </cell>
        </row>
        <row r="3956">
          <cell r="AH3956">
            <v>0</v>
          </cell>
          <cell r="AI3956" t="str">
            <v>Nusidėvėjęs</v>
          </cell>
          <cell r="AJ3956" t="str">
            <v>GVTNT</v>
          </cell>
        </row>
        <row r="3957">
          <cell r="AH3957">
            <v>0</v>
          </cell>
          <cell r="AI3957" t="str">
            <v>Nusidėvėjęs</v>
          </cell>
          <cell r="AJ3957" t="str">
            <v>GVTNT</v>
          </cell>
        </row>
        <row r="3958">
          <cell r="AH3958">
            <v>0</v>
          </cell>
          <cell r="AI3958" t="str">
            <v>Nusidėvėjęs</v>
          </cell>
          <cell r="AJ3958" t="str">
            <v>GVTNT</v>
          </cell>
        </row>
        <row r="3959">
          <cell r="AH3959">
            <v>0</v>
          </cell>
          <cell r="AI3959" t="str">
            <v>Nusidėvėjęs</v>
          </cell>
          <cell r="AJ3959" t="str">
            <v>GVTNT</v>
          </cell>
        </row>
        <row r="3960">
          <cell r="AH3960">
            <v>0</v>
          </cell>
          <cell r="AI3960" t="str">
            <v>Nusidėvėjęs</v>
          </cell>
          <cell r="AJ3960" t="str">
            <v>GVTNT</v>
          </cell>
        </row>
        <row r="3961">
          <cell r="AH3961">
            <v>0</v>
          </cell>
          <cell r="AI3961" t="str">
            <v>Nusidėvėjęs</v>
          </cell>
          <cell r="AJ3961" t="str">
            <v>GVTNT</v>
          </cell>
        </row>
        <row r="3962">
          <cell r="AH3962">
            <v>0</v>
          </cell>
          <cell r="AI3962" t="str">
            <v>Nusidėvėjęs</v>
          </cell>
          <cell r="AJ3962" t="str">
            <v>GVTNT</v>
          </cell>
        </row>
        <row r="3963">
          <cell r="AH3963">
            <v>0</v>
          </cell>
          <cell r="AI3963" t="str">
            <v>Nusidėvėjęs</v>
          </cell>
          <cell r="AJ3963" t="str">
            <v>GVTNT</v>
          </cell>
        </row>
        <row r="3964">
          <cell r="AH3964">
            <v>0</v>
          </cell>
          <cell r="AI3964" t="str">
            <v>Nusidėvėjęs</v>
          </cell>
          <cell r="AJ3964" t="str">
            <v>GVTNT</v>
          </cell>
        </row>
        <row r="3965">
          <cell r="AH3965">
            <v>0</v>
          </cell>
          <cell r="AI3965" t="str">
            <v>Nusidėvėjęs</v>
          </cell>
          <cell r="AJ3965" t="str">
            <v>GVTNT</v>
          </cell>
        </row>
        <row r="3966">
          <cell r="AH3966">
            <v>0</v>
          </cell>
          <cell r="AI3966" t="str">
            <v>Nusidėvėjęs</v>
          </cell>
          <cell r="AJ3966" t="str">
            <v>GVTNT</v>
          </cell>
        </row>
        <row r="3967">
          <cell r="AH3967">
            <v>0</v>
          </cell>
          <cell r="AI3967" t="str">
            <v>Nusidėvėjęs</v>
          </cell>
          <cell r="AJ3967" t="str">
            <v>GVTNT</v>
          </cell>
        </row>
        <row r="3968">
          <cell r="AH3968">
            <v>0</v>
          </cell>
          <cell r="AI3968" t="str">
            <v>Nusidėvėjęs</v>
          </cell>
          <cell r="AJ3968" t="str">
            <v>GVTNT</v>
          </cell>
        </row>
        <row r="3969">
          <cell r="AH3969">
            <v>0</v>
          </cell>
          <cell r="AI3969" t="str">
            <v>Nusidėvėjęs</v>
          </cell>
          <cell r="AJ3969" t="str">
            <v>GVTNT</v>
          </cell>
        </row>
        <row r="3970">
          <cell r="AH3970">
            <v>0</v>
          </cell>
          <cell r="AI3970" t="str">
            <v>Nusidėvėjęs</v>
          </cell>
          <cell r="AJ3970" t="str">
            <v>GVTNT</v>
          </cell>
        </row>
        <row r="3971">
          <cell r="AH3971">
            <v>0</v>
          </cell>
          <cell r="AI3971" t="str">
            <v>Nusidėvėjęs</v>
          </cell>
          <cell r="AJ3971" t="str">
            <v>GVTNT</v>
          </cell>
        </row>
        <row r="3972">
          <cell r="AH3972">
            <v>0</v>
          </cell>
          <cell r="AI3972" t="str">
            <v>Nusidėvėjęs</v>
          </cell>
          <cell r="AJ3972" t="str">
            <v>GVTNT</v>
          </cell>
        </row>
        <row r="3973">
          <cell r="AH3973">
            <v>0</v>
          </cell>
          <cell r="AI3973" t="str">
            <v>Nusidėvėjęs</v>
          </cell>
          <cell r="AJ3973" t="str">
            <v>GVTNT</v>
          </cell>
        </row>
        <row r="3974">
          <cell r="AH3974">
            <v>0</v>
          </cell>
          <cell r="AI3974" t="str">
            <v>Nusidėvėjęs</v>
          </cell>
          <cell r="AJ3974" t="str">
            <v>GVTNT</v>
          </cell>
        </row>
        <row r="3975">
          <cell r="AH3975">
            <v>0</v>
          </cell>
          <cell r="AI3975" t="str">
            <v>Nusidėvėjęs</v>
          </cell>
          <cell r="AJ3975" t="str">
            <v>GVTNT</v>
          </cell>
        </row>
        <row r="3976">
          <cell r="AH3976">
            <v>0</v>
          </cell>
          <cell r="AI3976" t="str">
            <v>Nusidėvėjęs</v>
          </cell>
          <cell r="AJ3976" t="str">
            <v>GVTNT</v>
          </cell>
        </row>
        <row r="3977">
          <cell r="AH3977">
            <v>0</v>
          </cell>
          <cell r="AI3977" t="str">
            <v>Nusidėvėjęs</v>
          </cell>
          <cell r="AJ3977" t="str">
            <v>GVTNT</v>
          </cell>
        </row>
        <row r="3978">
          <cell r="AH3978">
            <v>0</v>
          </cell>
          <cell r="AI3978" t="str">
            <v>Nusidėvėjęs</v>
          </cell>
          <cell r="AJ3978" t="str">
            <v>GVTNT</v>
          </cell>
        </row>
        <row r="3979">
          <cell r="AH3979">
            <v>0</v>
          </cell>
          <cell r="AI3979" t="str">
            <v>Nusidėvėjęs</v>
          </cell>
          <cell r="AJ3979" t="str">
            <v>GVTNT</v>
          </cell>
        </row>
        <row r="3980">
          <cell r="AH3980">
            <v>0</v>
          </cell>
          <cell r="AI3980" t="str">
            <v>Nusidėvėjęs</v>
          </cell>
          <cell r="AJ3980" t="str">
            <v>GVTNT</v>
          </cell>
        </row>
        <row r="3981">
          <cell r="AH3981">
            <v>0</v>
          </cell>
          <cell r="AI3981" t="str">
            <v>Nusidėvėjęs</v>
          </cell>
          <cell r="AJ3981" t="str">
            <v>GVTNT</v>
          </cell>
        </row>
        <row r="3982">
          <cell r="AH3982">
            <v>0</v>
          </cell>
          <cell r="AI3982" t="str">
            <v>Nusidėvėjęs</v>
          </cell>
          <cell r="AJ3982" t="str">
            <v>GVTNT</v>
          </cell>
        </row>
        <row r="3983">
          <cell r="AH3983">
            <v>0</v>
          </cell>
          <cell r="AI3983" t="str">
            <v>Nusidėvėjęs</v>
          </cell>
          <cell r="AJ3983" t="str">
            <v>GVTNT</v>
          </cell>
        </row>
        <row r="3984">
          <cell r="AH3984">
            <v>0</v>
          </cell>
          <cell r="AI3984" t="str">
            <v>Nusidėvėjęs</v>
          </cell>
          <cell r="AJ3984" t="str">
            <v>GVTNT</v>
          </cell>
        </row>
        <row r="3985">
          <cell r="AH3985">
            <v>0</v>
          </cell>
          <cell r="AI3985" t="str">
            <v>Nusidėvėjęs</v>
          </cell>
          <cell r="AJ3985" t="str">
            <v>GVTNT</v>
          </cell>
        </row>
        <row r="3986">
          <cell r="AH3986">
            <v>0</v>
          </cell>
          <cell r="AI3986" t="str">
            <v>Nusidėvėjęs</v>
          </cell>
          <cell r="AJ3986" t="str">
            <v>GVTNT</v>
          </cell>
        </row>
        <row r="3987">
          <cell r="AH3987">
            <v>0</v>
          </cell>
          <cell r="AI3987" t="str">
            <v>Nusidėvėjęs</v>
          </cell>
          <cell r="AJ3987" t="str">
            <v>GVTNT</v>
          </cell>
        </row>
        <row r="3988">
          <cell r="AH3988">
            <v>0</v>
          </cell>
          <cell r="AI3988" t="str">
            <v>Nusidėvėjęs</v>
          </cell>
          <cell r="AJ3988" t="str">
            <v>GVTNT</v>
          </cell>
        </row>
        <row r="3989">
          <cell r="AH3989">
            <v>0</v>
          </cell>
          <cell r="AI3989" t="str">
            <v>Nusidėvėjęs</v>
          </cell>
          <cell r="AJ3989" t="str">
            <v>GVTNT</v>
          </cell>
        </row>
        <row r="3990">
          <cell r="AH3990">
            <v>0</v>
          </cell>
          <cell r="AI3990" t="str">
            <v>Nusidėvėjęs</v>
          </cell>
          <cell r="AJ3990" t="str">
            <v>GVTNT</v>
          </cell>
        </row>
        <row r="3991">
          <cell r="AH3991">
            <v>0</v>
          </cell>
          <cell r="AI3991" t="str">
            <v>Nusidėvėjęs</v>
          </cell>
          <cell r="AJ3991" t="str">
            <v>GVTNT</v>
          </cell>
        </row>
        <row r="3992">
          <cell r="AH3992">
            <v>0</v>
          </cell>
          <cell r="AI3992" t="str">
            <v>Nusidėvėjęs</v>
          </cell>
          <cell r="AJ3992" t="str">
            <v>GVTNT</v>
          </cell>
        </row>
        <row r="3993">
          <cell r="AH3993">
            <v>0</v>
          </cell>
          <cell r="AI3993" t="str">
            <v>Nusidėvėjęs</v>
          </cell>
          <cell r="AJ3993" t="str">
            <v>GVTNT</v>
          </cell>
        </row>
        <row r="3994">
          <cell r="AH3994">
            <v>0</v>
          </cell>
          <cell r="AI3994" t="str">
            <v>Nusidėvėjęs</v>
          </cell>
          <cell r="AJ3994" t="str">
            <v>GVTNT</v>
          </cell>
        </row>
        <row r="3995">
          <cell r="AH3995">
            <v>0</v>
          </cell>
          <cell r="AI3995" t="str">
            <v>Nusidėvėjęs</v>
          </cell>
          <cell r="AJ3995" t="str">
            <v>GVTNT</v>
          </cell>
        </row>
        <row r="3996">
          <cell r="AH3996">
            <v>0</v>
          </cell>
          <cell r="AI3996" t="str">
            <v>Nusidėvėjęs</v>
          </cell>
          <cell r="AJ3996" t="str">
            <v>GVTNT</v>
          </cell>
        </row>
        <row r="3997">
          <cell r="AH3997">
            <v>0</v>
          </cell>
          <cell r="AI3997" t="str">
            <v>Nusidėvėjęs</v>
          </cell>
          <cell r="AJ3997" t="str">
            <v>GVTNT</v>
          </cell>
        </row>
        <row r="3998">
          <cell r="AH3998">
            <v>0</v>
          </cell>
          <cell r="AI3998" t="str">
            <v>Nusidėvėjęs</v>
          </cell>
          <cell r="AJ3998" t="str">
            <v>GVTNT</v>
          </cell>
        </row>
        <row r="3999">
          <cell r="AH3999">
            <v>0</v>
          </cell>
          <cell r="AI3999" t="str">
            <v>Nusidėvėjęs</v>
          </cell>
          <cell r="AJ3999" t="str">
            <v>GVTNT</v>
          </cell>
        </row>
        <row r="4000">
          <cell r="AH4000">
            <v>0</v>
          </cell>
          <cell r="AI4000" t="str">
            <v>Nusidėvėjęs</v>
          </cell>
          <cell r="AJ4000" t="str">
            <v>GVTNT</v>
          </cell>
        </row>
        <row r="4001">
          <cell r="AH4001">
            <v>0</v>
          </cell>
          <cell r="AI4001" t="str">
            <v>Nusidėvėjęs</v>
          </cell>
          <cell r="AJ4001" t="str">
            <v>GVTNT</v>
          </cell>
        </row>
        <row r="4002">
          <cell r="AH4002">
            <v>0</v>
          </cell>
          <cell r="AI4002" t="str">
            <v>Nusidėvėjęs</v>
          </cell>
          <cell r="AJ4002" t="str">
            <v>GVTNT</v>
          </cell>
        </row>
        <row r="4003">
          <cell r="AH4003">
            <v>0</v>
          </cell>
          <cell r="AI4003" t="str">
            <v>Nusidėvėjęs</v>
          </cell>
          <cell r="AJ4003" t="str">
            <v>GVTNT</v>
          </cell>
        </row>
        <row r="4004">
          <cell r="AH4004">
            <v>0</v>
          </cell>
          <cell r="AI4004" t="str">
            <v>Nusidėvėjęs</v>
          </cell>
          <cell r="AJ4004" t="str">
            <v>GVTNT</v>
          </cell>
        </row>
        <row r="4005">
          <cell r="AH4005">
            <v>0</v>
          </cell>
          <cell r="AI4005" t="str">
            <v>Nusidėvėjęs</v>
          </cell>
          <cell r="AJ4005" t="str">
            <v>GVTNT</v>
          </cell>
        </row>
        <row r="4006">
          <cell r="AH4006">
            <v>0</v>
          </cell>
          <cell r="AI4006" t="str">
            <v>Nusidėvėjęs</v>
          </cell>
          <cell r="AJ4006" t="str">
            <v>GVTNT</v>
          </cell>
        </row>
        <row r="4007">
          <cell r="AH4007">
            <v>0</v>
          </cell>
          <cell r="AI4007" t="str">
            <v>Nusidėvėjęs</v>
          </cell>
          <cell r="AJ4007" t="str">
            <v>GVTNT</v>
          </cell>
        </row>
        <row r="4008">
          <cell r="AH4008">
            <v>0</v>
          </cell>
          <cell r="AI4008" t="str">
            <v>Nusidėvėjęs</v>
          </cell>
          <cell r="AJ4008" t="str">
            <v>GVTNT</v>
          </cell>
        </row>
        <row r="4009">
          <cell r="AH4009">
            <v>0</v>
          </cell>
          <cell r="AI4009" t="str">
            <v>Nusidėvėjęs</v>
          </cell>
          <cell r="AJ4009" t="str">
            <v>GVTNT</v>
          </cell>
        </row>
        <row r="4010">
          <cell r="AH4010">
            <v>0</v>
          </cell>
          <cell r="AI4010" t="str">
            <v>Nusidėvėjęs</v>
          </cell>
          <cell r="AJ4010" t="str">
            <v>GVTNT</v>
          </cell>
        </row>
        <row r="4011">
          <cell r="AH4011">
            <v>0</v>
          </cell>
          <cell r="AI4011" t="str">
            <v>Nusidėvėjęs</v>
          </cell>
          <cell r="AJ4011" t="str">
            <v>GVTNT</v>
          </cell>
        </row>
        <row r="4012">
          <cell r="AH4012">
            <v>0</v>
          </cell>
          <cell r="AI4012" t="str">
            <v>Nusidėvėjęs</v>
          </cell>
          <cell r="AJ4012" t="str">
            <v>GVTNT</v>
          </cell>
        </row>
        <row r="4013">
          <cell r="AH4013">
            <v>0</v>
          </cell>
          <cell r="AI4013" t="str">
            <v>Nusidėvėjęs</v>
          </cell>
          <cell r="AJ4013" t="str">
            <v>GVTNT</v>
          </cell>
        </row>
        <row r="4014">
          <cell r="AH4014">
            <v>0</v>
          </cell>
          <cell r="AI4014" t="str">
            <v>Nusidėvėjęs</v>
          </cell>
          <cell r="AJ4014" t="str">
            <v>GVTNT</v>
          </cell>
        </row>
        <row r="4015">
          <cell r="AH4015">
            <v>0</v>
          </cell>
          <cell r="AI4015" t="str">
            <v>Nusidėvėjęs</v>
          </cell>
          <cell r="AJ4015" t="str">
            <v>GVTNT</v>
          </cell>
        </row>
        <row r="4016">
          <cell r="AH4016">
            <v>0</v>
          </cell>
          <cell r="AI4016" t="str">
            <v>Nusidėvėjęs</v>
          </cell>
          <cell r="AJ4016" t="str">
            <v>GVTNT</v>
          </cell>
        </row>
        <row r="4017">
          <cell r="AH4017">
            <v>0</v>
          </cell>
          <cell r="AI4017" t="str">
            <v>Nusidėvėjęs</v>
          </cell>
          <cell r="AJ4017" t="str">
            <v>GVTNT</v>
          </cell>
        </row>
        <row r="4018">
          <cell r="AH4018">
            <v>0</v>
          </cell>
          <cell r="AI4018" t="str">
            <v>Nusidėvėjęs</v>
          </cell>
          <cell r="AJ4018" t="str">
            <v>GVTNT</v>
          </cell>
        </row>
        <row r="4019">
          <cell r="AH4019">
            <v>0</v>
          </cell>
          <cell r="AI4019" t="str">
            <v>Nusidėvėjęs</v>
          </cell>
          <cell r="AJ4019" t="str">
            <v>GVTNT</v>
          </cell>
        </row>
        <row r="4020">
          <cell r="AH4020">
            <v>0</v>
          </cell>
          <cell r="AI4020" t="str">
            <v>Nusidėvėjęs</v>
          </cell>
          <cell r="AJ4020" t="str">
            <v>GVTNT</v>
          </cell>
        </row>
        <row r="4021">
          <cell r="AH4021">
            <v>0</v>
          </cell>
          <cell r="AI4021" t="str">
            <v>Nusidėvėjęs</v>
          </cell>
          <cell r="AJ4021" t="str">
            <v>GVTNT</v>
          </cell>
        </row>
        <row r="4022">
          <cell r="AH4022">
            <v>0</v>
          </cell>
          <cell r="AI4022" t="str">
            <v>Nusidėvėjęs</v>
          </cell>
          <cell r="AJ4022" t="str">
            <v>GVTNT</v>
          </cell>
        </row>
        <row r="4023">
          <cell r="AH4023">
            <v>0</v>
          </cell>
          <cell r="AI4023" t="str">
            <v>Nusidėvėjęs</v>
          </cell>
          <cell r="AJ4023" t="str">
            <v>GVTNT</v>
          </cell>
        </row>
        <row r="4024">
          <cell r="AH4024">
            <v>0</v>
          </cell>
          <cell r="AI4024" t="str">
            <v>Nusidėvėjęs</v>
          </cell>
          <cell r="AJ4024" t="str">
            <v>GVTNT</v>
          </cell>
        </row>
        <row r="4025">
          <cell r="AH4025">
            <v>0</v>
          </cell>
          <cell r="AI4025" t="str">
            <v>Nusidėvėjęs</v>
          </cell>
          <cell r="AJ4025" t="str">
            <v>GVTNT</v>
          </cell>
        </row>
        <row r="4026">
          <cell r="AH4026">
            <v>0</v>
          </cell>
          <cell r="AI4026" t="str">
            <v>Nusidėvėjęs</v>
          </cell>
          <cell r="AJ4026" t="str">
            <v>GVTNT</v>
          </cell>
        </row>
        <row r="4027">
          <cell r="AH4027">
            <v>0</v>
          </cell>
          <cell r="AI4027" t="str">
            <v>Nusidėvėjęs</v>
          </cell>
          <cell r="AJ4027" t="str">
            <v>GVTNT</v>
          </cell>
        </row>
        <row r="4028">
          <cell r="AH4028">
            <v>0</v>
          </cell>
          <cell r="AI4028" t="str">
            <v>Nusidėvėjęs</v>
          </cell>
          <cell r="AJ4028" t="str">
            <v>GVTNT</v>
          </cell>
        </row>
        <row r="4029">
          <cell r="AH4029">
            <v>0</v>
          </cell>
          <cell r="AI4029" t="str">
            <v>Nusidėvėjęs</v>
          </cell>
          <cell r="AJ4029" t="str">
            <v>GVTNT</v>
          </cell>
        </row>
        <row r="4030">
          <cell r="AH4030">
            <v>0</v>
          </cell>
          <cell r="AI4030" t="str">
            <v>Nusidėvėjęs</v>
          </cell>
          <cell r="AJ4030" t="str">
            <v>GVTNT</v>
          </cell>
        </row>
        <row r="4031">
          <cell r="AH4031">
            <v>0</v>
          </cell>
          <cell r="AI4031" t="str">
            <v>Nusidėvėjęs</v>
          </cell>
          <cell r="AJ4031" t="str">
            <v>GVTNT</v>
          </cell>
        </row>
        <row r="4032">
          <cell r="AH4032">
            <v>0</v>
          </cell>
          <cell r="AI4032" t="str">
            <v>Nusidėvėjęs</v>
          </cell>
          <cell r="AJ4032" t="str">
            <v>GVTNT</v>
          </cell>
        </row>
        <row r="4033">
          <cell r="AH4033">
            <v>0</v>
          </cell>
          <cell r="AI4033" t="str">
            <v>Nusidėvėjęs</v>
          </cell>
          <cell r="AJ4033" t="str">
            <v>GVTNT</v>
          </cell>
        </row>
        <row r="4034">
          <cell r="AH4034">
            <v>0</v>
          </cell>
          <cell r="AI4034" t="str">
            <v>Nusidėvėjęs</v>
          </cell>
          <cell r="AJ4034" t="str">
            <v>GVTNT</v>
          </cell>
        </row>
        <row r="4035">
          <cell r="AH4035">
            <v>0</v>
          </cell>
          <cell r="AI4035" t="str">
            <v>Nusidėvėjęs</v>
          </cell>
          <cell r="AJ4035" t="str">
            <v>GVTNT</v>
          </cell>
        </row>
        <row r="4036">
          <cell r="AH4036">
            <v>0</v>
          </cell>
          <cell r="AI4036" t="str">
            <v>Nusidėvėjęs</v>
          </cell>
          <cell r="AJ4036" t="str">
            <v>GVTNT</v>
          </cell>
        </row>
        <row r="4037">
          <cell r="AH4037">
            <v>0</v>
          </cell>
          <cell r="AI4037" t="str">
            <v>Nusidėvėjęs</v>
          </cell>
          <cell r="AJ4037" t="str">
            <v>GVTNT</v>
          </cell>
        </row>
        <row r="4038">
          <cell r="AH4038">
            <v>0</v>
          </cell>
          <cell r="AI4038" t="str">
            <v>Nusidėvėjęs</v>
          </cell>
          <cell r="AJ4038" t="str">
            <v>GVTNT</v>
          </cell>
        </row>
        <row r="4039">
          <cell r="AH4039">
            <v>0</v>
          </cell>
          <cell r="AI4039" t="str">
            <v>Nusidėvėjęs</v>
          </cell>
          <cell r="AJ4039" t="str">
            <v>GVTNT</v>
          </cell>
        </row>
        <row r="4040">
          <cell r="AH4040">
            <v>0</v>
          </cell>
          <cell r="AI4040" t="str">
            <v>Nusidėvėjęs</v>
          </cell>
          <cell r="AJ4040" t="str">
            <v>GVTNT</v>
          </cell>
        </row>
        <row r="4041">
          <cell r="AH4041">
            <v>0</v>
          </cell>
          <cell r="AI4041" t="str">
            <v>Nusidėvėjęs</v>
          </cell>
          <cell r="AJ4041" t="str">
            <v>GVTNT</v>
          </cell>
        </row>
        <row r="4042">
          <cell r="AH4042">
            <v>0</v>
          </cell>
          <cell r="AI4042" t="str">
            <v>Nusidėvėjęs</v>
          </cell>
          <cell r="AJ4042" t="str">
            <v>GVTNT</v>
          </cell>
        </row>
        <row r="4043">
          <cell r="AH4043">
            <v>0</v>
          </cell>
          <cell r="AI4043" t="str">
            <v>Nusidėvėjęs</v>
          </cell>
          <cell r="AJ4043" t="str">
            <v>GVTNT</v>
          </cell>
        </row>
        <row r="4044">
          <cell r="AH4044">
            <v>0</v>
          </cell>
          <cell r="AI4044" t="str">
            <v>Nusidėvėjęs</v>
          </cell>
          <cell r="AJ4044" t="str">
            <v>GVTNT</v>
          </cell>
        </row>
        <row r="4045">
          <cell r="AH4045">
            <v>0</v>
          </cell>
          <cell r="AI4045" t="str">
            <v>Nusidėvėjęs</v>
          </cell>
          <cell r="AJ4045" t="str">
            <v>GVTNT</v>
          </cell>
        </row>
        <row r="4046">
          <cell r="AH4046">
            <v>0</v>
          </cell>
          <cell r="AI4046" t="str">
            <v>Nusidėvėjęs</v>
          </cell>
          <cell r="AJ4046" t="str">
            <v>GVTNT</v>
          </cell>
        </row>
        <row r="4047">
          <cell r="AH4047">
            <v>0</v>
          </cell>
          <cell r="AI4047" t="str">
            <v>Nusidėvėjęs</v>
          </cell>
          <cell r="AJ4047" t="str">
            <v>GVTNT</v>
          </cell>
        </row>
        <row r="4048">
          <cell r="AH4048">
            <v>0</v>
          </cell>
          <cell r="AI4048" t="str">
            <v>Nusidėvėjęs</v>
          </cell>
          <cell r="AJ4048" t="str">
            <v>GVTNT</v>
          </cell>
        </row>
        <row r="4049">
          <cell r="AH4049">
            <v>0</v>
          </cell>
          <cell r="AI4049" t="str">
            <v>Nusidėvėjęs</v>
          </cell>
          <cell r="AJ4049" t="str">
            <v>GVTNT</v>
          </cell>
        </row>
        <row r="4050">
          <cell r="AH4050">
            <v>0</v>
          </cell>
          <cell r="AI4050" t="str">
            <v>Nusidėvėjęs</v>
          </cell>
          <cell r="AJ4050" t="str">
            <v>GVTNT</v>
          </cell>
        </row>
        <row r="4051">
          <cell r="AH4051">
            <v>0</v>
          </cell>
          <cell r="AI4051" t="str">
            <v>Nusidėvėjęs</v>
          </cell>
          <cell r="AJ4051" t="str">
            <v>GVTNT</v>
          </cell>
        </row>
        <row r="4052">
          <cell r="AH4052">
            <v>0</v>
          </cell>
          <cell r="AI4052" t="str">
            <v>Nusidėvėjęs</v>
          </cell>
          <cell r="AJ4052" t="str">
            <v>GVTNT</v>
          </cell>
        </row>
        <row r="4053">
          <cell r="AH4053">
            <v>0</v>
          </cell>
          <cell r="AI4053" t="str">
            <v>Nusidėvėjęs</v>
          </cell>
          <cell r="AJ4053" t="str">
            <v>GVTNT</v>
          </cell>
        </row>
        <row r="4054">
          <cell r="AH4054">
            <v>0</v>
          </cell>
          <cell r="AI4054" t="str">
            <v>Nusidėvėjęs</v>
          </cell>
          <cell r="AJ4054" t="str">
            <v>GVTNT</v>
          </cell>
        </row>
        <row r="4055">
          <cell r="AH4055">
            <v>0</v>
          </cell>
          <cell r="AI4055" t="str">
            <v>Nusidėvėjęs</v>
          </cell>
          <cell r="AJ4055" t="str">
            <v>GVTNT</v>
          </cell>
        </row>
        <row r="4056">
          <cell r="AH4056">
            <v>0</v>
          </cell>
          <cell r="AI4056" t="str">
            <v>Nusidėvėjęs</v>
          </cell>
          <cell r="AJ4056" t="str">
            <v>GVTNT</v>
          </cell>
        </row>
        <row r="4057">
          <cell r="AH4057">
            <v>0</v>
          </cell>
          <cell r="AI4057" t="str">
            <v>Nusidėvėjęs</v>
          </cell>
          <cell r="AJ4057" t="str">
            <v>GVTNT</v>
          </cell>
        </row>
        <row r="4058">
          <cell r="AH4058">
            <v>0</v>
          </cell>
          <cell r="AI4058" t="str">
            <v>Nusidėvėjęs</v>
          </cell>
          <cell r="AJ4058" t="str">
            <v>GVTNT</v>
          </cell>
        </row>
        <row r="4059">
          <cell r="AH4059">
            <v>0</v>
          </cell>
          <cell r="AI4059" t="str">
            <v>Nusidėvėjęs</v>
          </cell>
          <cell r="AJ4059" t="str">
            <v>GVTNT</v>
          </cell>
        </row>
        <row r="4060">
          <cell r="AH4060">
            <v>0</v>
          </cell>
          <cell r="AI4060" t="str">
            <v>Nusidėvėjęs</v>
          </cell>
          <cell r="AJ4060" t="str">
            <v>GVTNT</v>
          </cell>
        </row>
        <row r="4061">
          <cell r="AH4061">
            <v>0</v>
          </cell>
          <cell r="AI4061" t="str">
            <v>Nusidėvėjęs</v>
          </cell>
          <cell r="AJ4061" t="str">
            <v>GVTNT</v>
          </cell>
        </row>
        <row r="4062">
          <cell r="AH4062">
            <v>0</v>
          </cell>
          <cell r="AI4062" t="str">
            <v>Nusidėvėjęs</v>
          </cell>
          <cell r="AJ4062" t="str">
            <v>GVTNT</v>
          </cell>
        </row>
        <row r="4063">
          <cell r="AH4063">
            <v>0</v>
          </cell>
          <cell r="AI4063" t="str">
            <v>Nusidėvėjęs</v>
          </cell>
          <cell r="AJ4063" t="str">
            <v>GVTNT</v>
          </cell>
        </row>
        <row r="4064">
          <cell r="AH4064">
            <v>0</v>
          </cell>
          <cell r="AI4064" t="str">
            <v>Nusidėvėjęs</v>
          </cell>
          <cell r="AJ4064" t="str">
            <v>GVTNT</v>
          </cell>
        </row>
        <row r="4065">
          <cell r="AH4065">
            <v>0</v>
          </cell>
          <cell r="AI4065" t="str">
            <v>Nusidėvėjęs</v>
          </cell>
          <cell r="AJ4065" t="str">
            <v>GVTNT</v>
          </cell>
        </row>
        <row r="4066">
          <cell r="AH4066">
            <v>0</v>
          </cell>
          <cell r="AI4066" t="str">
            <v>Nusidėvėjęs</v>
          </cell>
          <cell r="AJ4066" t="str">
            <v>GVTNT</v>
          </cell>
        </row>
        <row r="4067">
          <cell r="AH4067">
            <v>0</v>
          </cell>
          <cell r="AI4067" t="str">
            <v>Nusidėvėjęs</v>
          </cell>
          <cell r="AJ4067" t="str">
            <v>GVTNT</v>
          </cell>
        </row>
        <row r="4068">
          <cell r="AH4068">
            <v>0</v>
          </cell>
          <cell r="AI4068" t="str">
            <v>Nusidėvėjęs</v>
          </cell>
          <cell r="AJ4068" t="str">
            <v>GVTNT</v>
          </cell>
        </row>
        <row r="4069">
          <cell r="AH4069">
            <v>0</v>
          </cell>
          <cell r="AI4069" t="str">
            <v>Nusidėvėjęs</v>
          </cell>
          <cell r="AJ4069" t="str">
            <v>GVTNT</v>
          </cell>
        </row>
        <row r="4070">
          <cell r="AH4070">
            <v>0</v>
          </cell>
          <cell r="AI4070" t="str">
            <v>Nusidėvėjęs</v>
          </cell>
          <cell r="AJ4070" t="str">
            <v>GVTNT</v>
          </cell>
        </row>
        <row r="4071">
          <cell r="AH4071">
            <v>0</v>
          </cell>
          <cell r="AI4071" t="str">
            <v>Nusidėvėjęs</v>
          </cell>
          <cell r="AJ4071" t="str">
            <v>GVTNT</v>
          </cell>
        </row>
        <row r="4072">
          <cell r="AH4072">
            <v>0</v>
          </cell>
          <cell r="AI4072" t="str">
            <v>Nusidėvėjęs</v>
          </cell>
          <cell r="AJ4072" t="str">
            <v>GVTNT</v>
          </cell>
        </row>
        <row r="4073">
          <cell r="AH4073">
            <v>0</v>
          </cell>
          <cell r="AI4073" t="str">
            <v>Nusidėvėjęs</v>
          </cell>
          <cell r="AJ4073" t="str">
            <v>GVTNT</v>
          </cell>
        </row>
        <row r="4074">
          <cell r="AH4074">
            <v>0</v>
          </cell>
          <cell r="AI4074" t="str">
            <v>Nusidėvėjęs</v>
          </cell>
          <cell r="AJ4074" t="str">
            <v>GVTNT</v>
          </cell>
        </row>
        <row r="4075">
          <cell r="AH4075">
            <v>0</v>
          </cell>
          <cell r="AI4075" t="str">
            <v>Nusidėvėjęs</v>
          </cell>
          <cell r="AJ4075" t="str">
            <v>GVTNT</v>
          </cell>
        </row>
        <row r="4076">
          <cell r="AH4076">
            <v>0</v>
          </cell>
          <cell r="AI4076" t="str">
            <v>Nusidėvėjęs</v>
          </cell>
          <cell r="AJ4076" t="str">
            <v>GVTNT</v>
          </cell>
        </row>
        <row r="4077">
          <cell r="AH4077">
            <v>0</v>
          </cell>
          <cell r="AI4077" t="str">
            <v>Nusidėvėjęs</v>
          </cell>
          <cell r="AJ4077" t="str">
            <v>GVTNT</v>
          </cell>
        </row>
        <row r="4078">
          <cell r="AH4078">
            <v>0</v>
          </cell>
          <cell r="AI4078" t="str">
            <v>Nusidėvėjęs</v>
          </cell>
          <cell r="AJ4078" t="str">
            <v>GVTNT</v>
          </cell>
        </row>
        <row r="4079">
          <cell r="AH4079">
            <v>0</v>
          </cell>
          <cell r="AI4079" t="str">
            <v>Nusidėvėjęs</v>
          </cell>
          <cell r="AJ4079" t="str">
            <v>GVTNT</v>
          </cell>
        </row>
        <row r="4080">
          <cell r="AH4080">
            <v>0</v>
          </cell>
          <cell r="AI4080" t="str">
            <v>Nusidėvėjęs</v>
          </cell>
          <cell r="AJ4080" t="str">
            <v>GVTNT</v>
          </cell>
        </row>
        <row r="4081">
          <cell r="AH4081">
            <v>0</v>
          </cell>
          <cell r="AI4081" t="str">
            <v>Nusidėvėjęs</v>
          </cell>
          <cell r="AJ4081" t="str">
            <v>GVTNT</v>
          </cell>
        </row>
        <row r="4082">
          <cell r="AH4082">
            <v>0</v>
          </cell>
          <cell r="AI4082" t="str">
            <v>Nusidėvėjęs</v>
          </cell>
          <cell r="AJ4082" t="str">
            <v>GVTNT</v>
          </cell>
        </row>
        <row r="4083">
          <cell r="AH4083">
            <v>0</v>
          </cell>
          <cell r="AI4083" t="str">
            <v>Nusidėvėjęs</v>
          </cell>
          <cell r="AJ4083" t="str">
            <v>GVTNT</v>
          </cell>
        </row>
        <row r="4084">
          <cell r="AH4084">
            <v>0</v>
          </cell>
          <cell r="AI4084" t="str">
            <v>Nusidėvėjęs</v>
          </cell>
          <cell r="AJ4084" t="str">
            <v>GVTNT</v>
          </cell>
        </row>
        <row r="4085">
          <cell r="AH4085">
            <v>0</v>
          </cell>
          <cell r="AI4085" t="str">
            <v>Nusidėvėjęs</v>
          </cell>
          <cell r="AJ4085" t="str">
            <v>GVTNT</v>
          </cell>
        </row>
        <row r="4086">
          <cell r="AH4086">
            <v>0</v>
          </cell>
          <cell r="AI4086" t="str">
            <v>Nusidėvėjęs</v>
          </cell>
          <cell r="AJ4086" t="str">
            <v>GVTNT</v>
          </cell>
        </row>
        <row r="4087">
          <cell r="AH4087">
            <v>0</v>
          </cell>
          <cell r="AI4087" t="str">
            <v>Nusidėvėjęs</v>
          </cell>
          <cell r="AJ4087" t="str">
            <v>GVTNT</v>
          </cell>
        </row>
        <row r="4088">
          <cell r="AH4088">
            <v>0</v>
          </cell>
          <cell r="AI4088" t="str">
            <v>Nusidėvėjęs</v>
          </cell>
          <cell r="AJ4088" t="str">
            <v>GVTNT</v>
          </cell>
        </row>
        <row r="4089">
          <cell r="AH4089">
            <v>0</v>
          </cell>
          <cell r="AI4089" t="str">
            <v>Nusidėvėjęs</v>
          </cell>
          <cell r="AJ4089" t="str">
            <v>GVTNT</v>
          </cell>
        </row>
        <row r="4090">
          <cell r="AH4090">
            <v>0</v>
          </cell>
          <cell r="AI4090" t="str">
            <v>Nusidėvėjęs</v>
          </cell>
          <cell r="AJ4090" t="str">
            <v>GVTNT</v>
          </cell>
        </row>
        <row r="4091">
          <cell r="AH4091">
            <v>0</v>
          </cell>
          <cell r="AI4091" t="str">
            <v>Nusidėvėjęs</v>
          </cell>
          <cell r="AJ4091" t="str">
            <v>GVTNT</v>
          </cell>
        </row>
        <row r="4092">
          <cell r="AH4092">
            <v>0</v>
          </cell>
          <cell r="AI4092" t="str">
            <v>Nusidėvėjęs</v>
          </cell>
          <cell r="AJ4092" t="str">
            <v>GVTNT</v>
          </cell>
        </row>
        <row r="4093">
          <cell r="AH4093">
            <v>0</v>
          </cell>
          <cell r="AI4093" t="str">
            <v>Nusidėvėjęs</v>
          </cell>
          <cell r="AJ4093" t="str">
            <v>GVTNT</v>
          </cell>
        </row>
        <row r="4094">
          <cell r="AH4094">
            <v>0</v>
          </cell>
          <cell r="AI4094" t="str">
            <v>Nusidėvėjęs</v>
          </cell>
          <cell r="AJ4094" t="str">
            <v>GVTNT</v>
          </cell>
        </row>
        <row r="4095">
          <cell r="AH4095">
            <v>0</v>
          </cell>
          <cell r="AI4095" t="str">
            <v>Nusidėvėjęs</v>
          </cell>
          <cell r="AJ4095" t="str">
            <v>GVTNT</v>
          </cell>
        </row>
        <row r="4096">
          <cell r="AH4096">
            <v>0</v>
          </cell>
          <cell r="AI4096" t="str">
            <v>Nusidėvėjęs</v>
          </cell>
          <cell r="AJ4096" t="str">
            <v>GVTNT</v>
          </cell>
        </row>
        <row r="4097">
          <cell r="AH4097">
            <v>0</v>
          </cell>
          <cell r="AI4097" t="str">
            <v>Nusidėvėjęs</v>
          </cell>
          <cell r="AJ4097" t="str">
            <v>GVTNT</v>
          </cell>
        </row>
        <row r="4098">
          <cell r="AH4098">
            <v>0</v>
          </cell>
          <cell r="AI4098" t="str">
            <v>Nusidėvėjęs</v>
          </cell>
          <cell r="AJ4098" t="str">
            <v>GVTNT</v>
          </cell>
        </row>
        <row r="4099">
          <cell r="AH4099">
            <v>0</v>
          </cell>
          <cell r="AI4099" t="str">
            <v>Nusidėvėjęs</v>
          </cell>
          <cell r="AJ4099" t="str">
            <v>GVTNT</v>
          </cell>
        </row>
        <row r="4100">
          <cell r="AH4100">
            <v>0</v>
          </cell>
          <cell r="AI4100" t="str">
            <v>Nusidėvėjęs</v>
          </cell>
          <cell r="AJ4100" t="str">
            <v>GVTNT</v>
          </cell>
        </row>
        <row r="4101">
          <cell r="AH4101">
            <v>0</v>
          </cell>
          <cell r="AI4101" t="str">
            <v>Nusidėvėjęs</v>
          </cell>
          <cell r="AJ4101" t="str">
            <v>GVTNT</v>
          </cell>
        </row>
        <row r="4102">
          <cell r="AH4102">
            <v>0</v>
          </cell>
          <cell r="AI4102" t="str">
            <v>Nusidėvėjęs</v>
          </cell>
          <cell r="AJ4102" t="str">
            <v>GVTNT</v>
          </cell>
        </row>
        <row r="4103">
          <cell r="AH4103">
            <v>0</v>
          </cell>
          <cell r="AI4103" t="str">
            <v>Nusidėvėjęs</v>
          </cell>
          <cell r="AJ4103" t="str">
            <v>GVTNT</v>
          </cell>
        </row>
        <row r="4104">
          <cell r="AH4104">
            <v>0</v>
          </cell>
          <cell r="AI4104" t="str">
            <v>Nusidėvėjęs</v>
          </cell>
          <cell r="AJ4104" t="str">
            <v>GVTNT</v>
          </cell>
        </row>
        <row r="4105">
          <cell r="AH4105">
            <v>0</v>
          </cell>
          <cell r="AI4105" t="str">
            <v>Nusidėvėjęs</v>
          </cell>
          <cell r="AJ4105" t="str">
            <v>GVTNT</v>
          </cell>
        </row>
        <row r="4106">
          <cell r="AH4106">
            <v>0</v>
          </cell>
          <cell r="AI4106" t="str">
            <v>Nusidėvėjęs</v>
          </cell>
          <cell r="AJ4106" t="str">
            <v>GVTNT</v>
          </cell>
        </row>
        <row r="4107">
          <cell r="AH4107">
            <v>0</v>
          </cell>
          <cell r="AI4107" t="str">
            <v>Nusidėvėjęs</v>
          </cell>
          <cell r="AJ4107" t="str">
            <v>GVTNT</v>
          </cell>
        </row>
        <row r="4108">
          <cell r="AH4108">
            <v>0</v>
          </cell>
          <cell r="AI4108" t="str">
            <v>Nusidėvėjęs</v>
          </cell>
          <cell r="AJ4108" t="str">
            <v>GVTNT</v>
          </cell>
        </row>
        <row r="4109">
          <cell r="AH4109">
            <v>0</v>
          </cell>
          <cell r="AI4109" t="str">
            <v>Nusidėvėjęs</v>
          </cell>
          <cell r="AJ4109" t="str">
            <v>GVTNT</v>
          </cell>
        </row>
        <row r="4110">
          <cell r="AH4110">
            <v>0</v>
          </cell>
          <cell r="AI4110" t="str">
            <v>Nusidėvėjęs</v>
          </cell>
          <cell r="AJ4110" t="str">
            <v>GVTNT</v>
          </cell>
        </row>
        <row r="4111">
          <cell r="AH4111">
            <v>0</v>
          </cell>
          <cell r="AI4111" t="str">
            <v>Nusidėvėjęs</v>
          </cell>
          <cell r="AJ4111" t="str">
            <v>GVTNT</v>
          </cell>
        </row>
        <row r="4112">
          <cell r="AH4112">
            <v>0</v>
          </cell>
          <cell r="AI4112" t="str">
            <v>Nusidėvėjęs</v>
          </cell>
          <cell r="AJ4112" t="str">
            <v>GVTNT</v>
          </cell>
        </row>
        <row r="4113">
          <cell r="AH4113">
            <v>0</v>
          </cell>
          <cell r="AI4113" t="str">
            <v>Nusidėvėjęs</v>
          </cell>
          <cell r="AJ4113" t="str">
            <v>GVTNT</v>
          </cell>
        </row>
        <row r="4114">
          <cell r="AH4114">
            <v>0</v>
          </cell>
          <cell r="AI4114" t="str">
            <v>Nusidėvėjęs</v>
          </cell>
          <cell r="AJ4114" t="str">
            <v>GVTNT</v>
          </cell>
        </row>
        <row r="4115">
          <cell r="AH4115">
            <v>0</v>
          </cell>
          <cell r="AI4115" t="str">
            <v>Nusidėvėjęs</v>
          </cell>
          <cell r="AJ4115" t="str">
            <v>GVTNT</v>
          </cell>
        </row>
        <row r="4116">
          <cell r="AH4116">
            <v>0</v>
          </cell>
          <cell r="AI4116" t="str">
            <v>Nusidėvėjęs</v>
          </cell>
          <cell r="AJ4116" t="str">
            <v>GVTNT</v>
          </cell>
        </row>
        <row r="4117">
          <cell r="AH4117">
            <v>0</v>
          </cell>
          <cell r="AI4117" t="str">
            <v>Nusidėvėjęs</v>
          </cell>
          <cell r="AJ4117" t="str">
            <v>GVTNT</v>
          </cell>
        </row>
        <row r="4118">
          <cell r="AH4118">
            <v>0</v>
          </cell>
          <cell r="AI4118" t="str">
            <v>Nusidėvėjęs</v>
          </cell>
          <cell r="AJ4118" t="str">
            <v>GVTNT</v>
          </cell>
        </row>
        <row r="4119">
          <cell r="AH4119">
            <v>0</v>
          </cell>
          <cell r="AI4119" t="str">
            <v>Nusidėvėjęs</v>
          </cell>
          <cell r="AJ4119" t="str">
            <v>GVTNT</v>
          </cell>
        </row>
        <row r="4120">
          <cell r="AH4120">
            <v>0</v>
          </cell>
          <cell r="AI4120" t="str">
            <v>Nusidėvėjęs</v>
          </cell>
          <cell r="AJ4120" t="str">
            <v>GVTNT</v>
          </cell>
        </row>
        <row r="4121">
          <cell r="AH4121">
            <v>0</v>
          </cell>
          <cell r="AI4121" t="str">
            <v>Nusidėvėjęs</v>
          </cell>
          <cell r="AJ4121" t="str">
            <v>GVTNT</v>
          </cell>
        </row>
        <row r="4122">
          <cell r="AH4122">
            <v>0</v>
          </cell>
          <cell r="AI4122" t="str">
            <v>Nusidėvėjęs</v>
          </cell>
          <cell r="AJ4122" t="str">
            <v>GVTNT</v>
          </cell>
        </row>
        <row r="4123">
          <cell r="AH4123">
            <v>0</v>
          </cell>
          <cell r="AI4123" t="str">
            <v>Nusidėvėjęs</v>
          </cell>
          <cell r="AJ4123" t="str">
            <v>GVTNT</v>
          </cell>
        </row>
        <row r="4124">
          <cell r="AH4124">
            <v>0</v>
          </cell>
          <cell r="AI4124" t="str">
            <v>Nusidėvėjęs</v>
          </cell>
          <cell r="AJ4124" t="str">
            <v>GVTNT</v>
          </cell>
        </row>
        <row r="4125">
          <cell r="AH4125">
            <v>0</v>
          </cell>
          <cell r="AI4125" t="str">
            <v>Nusidėvėjęs</v>
          </cell>
          <cell r="AJ4125" t="str">
            <v>GVTNT</v>
          </cell>
        </row>
        <row r="4126">
          <cell r="AH4126">
            <v>0</v>
          </cell>
          <cell r="AI4126" t="str">
            <v>Nusidėvėjęs</v>
          </cell>
          <cell r="AJ4126" t="str">
            <v>GVTNT</v>
          </cell>
        </row>
        <row r="4127">
          <cell r="AH4127">
            <v>0</v>
          </cell>
          <cell r="AI4127" t="str">
            <v>Nusidėvėjęs</v>
          </cell>
          <cell r="AJ4127" t="str">
            <v>GVTNT</v>
          </cell>
        </row>
        <row r="4128">
          <cell r="AH4128">
            <v>0</v>
          </cell>
          <cell r="AI4128" t="str">
            <v>Nusidėvėjęs</v>
          </cell>
          <cell r="AJ4128" t="str">
            <v>GVTNT</v>
          </cell>
        </row>
        <row r="4129">
          <cell r="AH4129">
            <v>0</v>
          </cell>
          <cell r="AI4129" t="str">
            <v>Nusidėvėjęs</v>
          </cell>
          <cell r="AJ4129" t="str">
            <v>GVTNT</v>
          </cell>
        </row>
        <row r="4130">
          <cell r="AH4130">
            <v>0</v>
          </cell>
          <cell r="AI4130" t="str">
            <v>Nusidėvėjęs</v>
          </cell>
          <cell r="AJ4130" t="str">
            <v>GVTNT</v>
          </cell>
        </row>
        <row r="4131">
          <cell r="AH4131">
            <v>0</v>
          </cell>
          <cell r="AI4131" t="str">
            <v>Nusidėvėjęs</v>
          </cell>
          <cell r="AJ4131" t="str">
            <v>GVTNT</v>
          </cell>
        </row>
        <row r="4132">
          <cell r="AH4132">
            <v>0</v>
          </cell>
          <cell r="AI4132" t="str">
            <v>Nusidėvėjęs</v>
          </cell>
          <cell r="AJ4132" t="str">
            <v>GVTNT</v>
          </cell>
        </row>
        <row r="4133">
          <cell r="AH4133">
            <v>0</v>
          </cell>
          <cell r="AI4133" t="str">
            <v>Nusidėvėjęs</v>
          </cell>
          <cell r="AJ4133" t="str">
            <v>GVTNT</v>
          </cell>
        </row>
        <row r="4134">
          <cell r="AH4134">
            <v>0</v>
          </cell>
          <cell r="AI4134" t="str">
            <v>Nusidėvėjęs</v>
          </cell>
          <cell r="AJ4134" t="str">
            <v>GVTNT</v>
          </cell>
        </row>
        <row r="4135">
          <cell r="AH4135">
            <v>0</v>
          </cell>
          <cell r="AI4135" t="str">
            <v>Nusidėvėjęs</v>
          </cell>
          <cell r="AJ4135" t="str">
            <v>GVTNT</v>
          </cell>
        </row>
        <row r="4136">
          <cell r="AH4136">
            <v>0</v>
          </cell>
          <cell r="AI4136" t="str">
            <v>Nusidėvėjęs</v>
          </cell>
          <cell r="AJ4136" t="str">
            <v>GVTNT</v>
          </cell>
        </row>
        <row r="4137">
          <cell r="AH4137">
            <v>0</v>
          </cell>
          <cell r="AI4137" t="str">
            <v>Nusidėvėjęs</v>
          </cell>
          <cell r="AJ4137" t="str">
            <v>GVTNT</v>
          </cell>
        </row>
        <row r="4138">
          <cell r="AH4138">
            <v>0</v>
          </cell>
          <cell r="AI4138" t="str">
            <v>Nusidėvėjęs</v>
          </cell>
          <cell r="AJ4138" t="str">
            <v>GVTNT</v>
          </cell>
        </row>
        <row r="4139">
          <cell r="AH4139">
            <v>0</v>
          </cell>
          <cell r="AI4139" t="str">
            <v>Nusidėvėjęs</v>
          </cell>
          <cell r="AJ4139" t="str">
            <v>GVTNT</v>
          </cell>
        </row>
        <row r="4140">
          <cell r="AH4140">
            <v>0</v>
          </cell>
          <cell r="AI4140" t="str">
            <v>Nusidėvėjęs</v>
          </cell>
          <cell r="AJ4140" t="str">
            <v>GVTNT</v>
          </cell>
        </row>
        <row r="4141">
          <cell r="AH4141">
            <v>0</v>
          </cell>
          <cell r="AI4141" t="str">
            <v>Nusidėvėjęs</v>
          </cell>
          <cell r="AJ4141" t="str">
            <v>GVTNT</v>
          </cell>
        </row>
        <row r="4142">
          <cell r="AH4142">
            <v>0</v>
          </cell>
          <cell r="AI4142" t="str">
            <v>Nusidėvėjęs</v>
          </cell>
          <cell r="AJ4142" t="str">
            <v>GVTNT</v>
          </cell>
        </row>
        <row r="4143">
          <cell r="AH4143">
            <v>0</v>
          </cell>
          <cell r="AI4143" t="str">
            <v>Nusidėvėjęs</v>
          </cell>
          <cell r="AJ4143" t="str">
            <v>GVTNT</v>
          </cell>
        </row>
        <row r="4144">
          <cell r="AH4144">
            <v>0</v>
          </cell>
          <cell r="AI4144" t="str">
            <v>Nusidėvėjęs</v>
          </cell>
          <cell r="AJ4144" t="str">
            <v>GVTNT</v>
          </cell>
        </row>
        <row r="4145">
          <cell r="AH4145">
            <v>0</v>
          </cell>
          <cell r="AI4145" t="str">
            <v>Nusidėvėjęs</v>
          </cell>
          <cell r="AJ4145" t="str">
            <v>GVTNT</v>
          </cell>
        </row>
        <row r="4146">
          <cell r="AH4146">
            <v>0</v>
          </cell>
          <cell r="AI4146" t="str">
            <v>Nusidėvėjęs</v>
          </cell>
          <cell r="AJ4146" t="str">
            <v>GVTNT</v>
          </cell>
        </row>
        <row r="4147">
          <cell r="AH4147">
            <v>0</v>
          </cell>
          <cell r="AI4147" t="str">
            <v>Nusidėvėjęs</v>
          </cell>
          <cell r="AJ4147" t="str">
            <v>GVTNT</v>
          </cell>
        </row>
        <row r="4148">
          <cell r="AH4148">
            <v>0</v>
          </cell>
          <cell r="AI4148" t="str">
            <v>Nusidėvėjęs</v>
          </cell>
          <cell r="AJ4148" t="str">
            <v>GVTNT</v>
          </cell>
        </row>
        <row r="4149">
          <cell r="AH4149">
            <v>0</v>
          </cell>
          <cell r="AI4149" t="str">
            <v>Nusidėvėjęs</v>
          </cell>
          <cell r="AJ4149" t="str">
            <v>GVTNT</v>
          </cell>
        </row>
        <row r="4150">
          <cell r="AH4150">
            <v>0</v>
          </cell>
          <cell r="AI4150" t="str">
            <v>Nusidėvėjęs</v>
          </cell>
          <cell r="AJ4150" t="str">
            <v>GVTNT</v>
          </cell>
        </row>
        <row r="4151">
          <cell r="AH4151">
            <v>0</v>
          </cell>
          <cell r="AI4151" t="str">
            <v>Nusidėvėjęs</v>
          </cell>
          <cell r="AJ4151" t="str">
            <v>GVTNT</v>
          </cell>
        </row>
        <row r="4152">
          <cell r="AH4152">
            <v>0</v>
          </cell>
          <cell r="AI4152" t="str">
            <v>Nusidėvėjęs</v>
          </cell>
          <cell r="AJ4152" t="str">
            <v>GVTNT</v>
          </cell>
        </row>
        <row r="4153">
          <cell r="AH4153">
            <v>0</v>
          </cell>
          <cell r="AI4153" t="str">
            <v>Nusidėvėjęs</v>
          </cell>
          <cell r="AJ4153" t="str">
            <v>GVTNT</v>
          </cell>
        </row>
        <row r="4154">
          <cell r="AH4154">
            <v>0</v>
          </cell>
          <cell r="AI4154" t="str">
            <v>Nusidėvėjęs</v>
          </cell>
          <cell r="AJ4154" t="str">
            <v>GVTNT</v>
          </cell>
        </row>
        <row r="4155">
          <cell r="AH4155">
            <v>0</v>
          </cell>
          <cell r="AI4155" t="str">
            <v>Nusidėvėjęs</v>
          </cell>
          <cell r="AJ4155" t="str">
            <v>GVTNT</v>
          </cell>
        </row>
        <row r="4156">
          <cell r="AH4156">
            <v>0</v>
          </cell>
          <cell r="AI4156" t="str">
            <v>Nusidėvėjęs</v>
          </cell>
          <cell r="AJ4156" t="str">
            <v>GVTNT</v>
          </cell>
        </row>
        <row r="4157">
          <cell r="AH4157">
            <v>0</v>
          </cell>
          <cell r="AI4157" t="str">
            <v>Nusidėvėjęs</v>
          </cell>
          <cell r="AJ4157" t="str">
            <v>GVTNT</v>
          </cell>
        </row>
        <row r="4158">
          <cell r="AH4158">
            <v>0</v>
          </cell>
          <cell r="AI4158" t="str">
            <v>Nusidėvėjęs</v>
          </cell>
          <cell r="AJ4158" t="str">
            <v>GVTNT</v>
          </cell>
        </row>
        <row r="4159">
          <cell r="AH4159">
            <v>0</v>
          </cell>
          <cell r="AI4159" t="str">
            <v>Nusidėvėjęs</v>
          </cell>
          <cell r="AJ4159" t="str">
            <v>GVTNT</v>
          </cell>
        </row>
        <row r="4160">
          <cell r="AH4160">
            <v>0</v>
          </cell>
          <cell r="AI4160" t="str">
            <v>Nusidėvėjęs</v>
          </cell>
          <cell r="AJ4160" t="str">
            <v>GVTNT</v>
          </cell>
        </row>
        <row r="4161">
          <cell r="AH4161">
            <v>0</v>
          </cell>
          <cell r="AI4161" t="str">
            <v>Nusidėvėjęs</v>
          </cell>
          <cell r="AJ4161" t="str">
            <v>GVTNT</v>
          </cell>
        </row>
        <row r="4162">
          <cell r="AH4162">
            <v>0</v>
          </cell>
          <cell r="AI4162" t="str">
            <v>Nusidėvėjęs</v>
          </cell>
          <cell r="AJ4162" t="str">
            <v>GVTNT</v>
          </cell>
        </row>
        <row r="4163">
          <cell r="AH4163">
            <v>0</v>
          </cell>
          <cell r="AI4163" t="str">
            <v>Nusidėvėjęs</v>
          </cell>
          <cell r="AJ4163" t="str">
            <v>GVTNT</v>
          </cell>
        </row>
        <row r="4164">
          <cell r="AH4164">
            <v>0</v>
          </cell>
          <cell r="AI4164" t="str">
            <v>Nusidėvėjęs</v>
          </cell>
          <cell r="AJ4164" t="str">
            <v>GVTNT</v>
          </cell>
        </row>
        <row r="4165">
          <cell r="AH4165">
            <v>0</v>
          </cell>
          <cell r="AI4165" t="str">
            <v>Nusidėvėjęs</v>
          </cell>
          <cell r="AJ4165" t="str">
            <v>GVTNT</v>
          </cell>
        </row>
        <row r="4166">
          <cell r="AH4166">
            <v>0</v>
          </cell>
          <cell r="AI4166" t="str">
            <v>Nusidėvėjęs</v>
          </cell>
          <cell r="AJ4166" t="str">
            <v>GVTNT</v>
          </cell>
        </row>
        <row r="4167">
          <cell r="AH4167">
            <v>0</v>
          </cell>
          <cell r="AI4167" t="str">
            <v>Nusidėvėjęs</v>
          </cell>
          <cell r="AJ4167" t="str">
            <v>GVTNT</v>
          </cell>
        </row>
        <row r="4168">
          <cell r="AH4168">
            <v>0</v>
          </cell>
          <cell r="AI4168" t="str">
            <v>Nusidėvėjęs</v>
          </cell>
          <cell r="AJ4168" t="str">
            <v>GVTNT</v>
          </cell>
        </row>
        <row r="4169">
          <cell r="AH4169">
            <v>0</v>
          </cell>
          <cell r="AI4169" t="str">
            <v>Nusidėvėjęs</v>
          </cell>
          <cell r="AJ4169" t="str">
            <v>GVTNT</v>
          </cell>
        </row>
        <row r="4170">
          <cell r="AH4170">
            <v>0</v>
          </cell>
          <cell r="AI4170" t="str">
            <v>Nusidėvėjęs</v>
          </cell>
          <cell r="AJ4170" t="str">
            <v>GVTNT</v>
          </cell>
        </row>
        <row r="4171">
          <cell r="AH4171">
            <v>0</v>
          </cell>
          <cell r="AI4171" t="str">
            <v>Nusidėvėjęs</v>
          </cell>
          <cell r="AJ4171" t="str">
            <v>GVTNT</v>
          </cell>
        </row>
        <row r="4172">
          <cell r="AH4172">
            <v>0</v>
          </cell>
          <cell r="AI4172" t="str">
            <v>Nusidėvėjęs</v>
          </cell>
          <cell r="AJ4172" t="str">
            <v>GVTNT</v>
          </cell>
        </row>
        <row r="4173">
          <cell r="AH4173">
            <v>0</v>
          </cell>
          <cell r="AI4173" t="str">
            <v>Nusidėvėjęs</v>
          </cell>
          <cell r="AJ4173" t="str">
            <v>GVTNT</v>
          </cell>
        </row>
        <row r="4174">
          <cell r="AH4174">
            <v>0</v>
          </cell>
          <cell r="AI4174" t="str">
            <v>Nusidėvėjęs</v>
          </cell>
          <cell r="AJ4174" t="str">
            <v>GVTNT</v>
          </cell>
        </row>
        <row r="4175">
          <cell r="AH4175">
            <v>0</v>
          </cell>
          <cell r="AI4175" t="str">
            <v>Nusidėvėjęs</v>
          </cell>
          <cell r="AJ4175" t="str">
            <v>GVTNT</v>
          </cell>
        </row>
        <row r="4176">
          <cell r="AH4176">
            <v>0</v>
          </cell>
          <cell r="AI4176" t="str">
            <v>Nusidėvėjęs</v>
          </cell>
          <cell r="AJ4176" t="str">
            <v>GVTNT</v>
          </cell>
        </row>
        <row r="4177">
          <cell r="AH4177">
            <v>0</v>
          </cell>
          <cell r="AI4177" t="str">
            <v>Nusidėvėjęs</v>
          </cell>
          <cell r="AJ4177" t="str">
            <v>GVTNT</v>
          </cell>
        </row>
        <row r="4178">
          <cell r="AH4178">
            <v>0</v>
          </cell>
          <cell r="AI4178" t="str">
            <v>Nusidėvėjęs</v>
          </cell>
          <cell r="AJ4178" t="str">
            <v>GVTNT</v>
          </cell>
        </row>
        <row r="4179">
          <cell r="AH4179">
            <v>0</v>
          </cell>
          <cell r="AI4179" t="str">
            <v>Nusidėvėjęs</v>
          </cell>
          <cell r="AJ4179" t="str">
            <v>GVTNT</v>
          </cell>
        </row>
        <row r="4180">
          <cell r="AH4180">
            <v>0</v>
          </cell>
          <cell r="AI4180" t="str">
            <v>Nusidėvėjęs</v>
          </cell>
          <cell r="AJ4180" t="str">
            <v>GVTNT</v>
          </cell>
        </row>
        <row r="4181">
          <cell r="AH4181">
            <v>0</v>
          </cell>
          <cell r="AI4181" t="str">
            <v>Nusidėvėjęs</v>
          </cell>
          <cell r="AJ4181" t="str">
            <v>GVTNT</v>
          </cell>
        </row>
        <row r="4182">
          <cell r="AH4182">
            <v>0</v>
          </cell>
          <cell r="AI4182" t="str">
            <v>Nusidėvėjęs</v>
          </cell>
          <cell r="AJ4182" t="str">
            <v>GVTNT</v>
          </cell>
        </row>
        <row r="4183">
          <cell r="AH4183">
            <v>0</v>
          </cell>
          <cell r="AI4183" t="str">
            <v>Nusidėvėjęs</v>
          </cell>
          <cell r="AJ4183" t="str">
            <v>GVTNT</v>
          </cell>
        </row>
        <row r="4184">
          <cell r="AH4184">
            <v>0</v>
          </cell>
          <cell r="AI4184" t="str">
            <v>Nusidėvėjęs</v>
          </cell>
          <cell r="AJ4184" t="str">
            <v>GVTNT</v>
          </cell>
        </row>
        <row r="4185">
          <cell r="AH4185">
            <v>0</v>
          </cell>
          <cell r="AI4185" t="str">
            <v>Nusidėvėjęs</v>
          </cell>
          <cell r="AJ4185" t="str">
            <v>GVTNT</v>
          </cell>
        </row>
        <row r="4186">
          <cell r="AH4186">
            <v>0</v>
          </cell>
          <cell r="AI4186" t="str">
            <v>Nusidėvėjęs</v>
          </cell>
          <cell r="AJ4186" t="str">
            <v>GVTNT</v>
          </cell>
        </row>
        <row r="4187">
          <cell r="AH4187">
            <v>0</v>
          </cell>
          <cell r="AI4187" t="str">
            <v>Nusidėvėjęs</v>
          </cell>
          <cell r="AJ4187" t="str">
            <v>GVTNT</v>
          </cell>
        </row>
        <row r="4188">
          <cell r="AH4188">
            <v>0</v>
          </cell>
          <cell r="AI4188" t="str">
            <v>Nusidėvėjęs</v>
          </cell>
          <cell r="AJ4188" t="str">
            <v>GVTNT</v>
          </cell>
        </row>
        <row r="4189">
          <cell r="AH4189">
            <v>0</v>
          </cell>
          <cell r="AI4189" t="str">
            <v>Nusidėvėjęs</v>
          </cell>
          <cell r="AJ4189" t="str">
            <v>GVTNT</v>
          </cell>
        </row>
        <row r="4190">
          <cell r="AH4190">
            <v>0</v>
          </cell>
          <cell r="AI4190" t="str">
            <v>Nusidėvėjęs</v>
          </cell>
          <cell r="AJ4190" t="str">
            <v>GVTNT</v>
          </cell>
        </row>
        <row r="4191">
          <cell r="AH4191">
            <v>0</v>
          </cell>
          <cell r="AI4191" t="str">
            <v>Nusidėvėjęs</v>
          </cell>
          <cell r="AJ4191" t="str">
            <v>GVTNT</v>
          </cell>
        </row>
        <row r="4192">
          <cell r="AH4192">
            <v>0</v>
          </cell>
          <cell r="AI4192" t="str">
            <v>Nusidėvėjęs</v>
          </cell>
          <cell r="AJ4192" t="str">
            <v>GVTNT</v>
          </cell>
        </row>
        <row r="4193">
          <cell r="AH4193">
            <v>0</v>
          </cell>
          <cell r="AI4193" t="str">
            <v>Nusidėvėjęs</v>
          </cell>
          <cell r="AJ4193" t="str">
            <v>GVTNT</v>
          </cell>
        </row>
        <row r="4194">
          <cell r="AH4194">
            <v>0</v>
          </cell>
          <cell r="AI4194" t="str">
            <v>Nusidėvėjęs</v>
          </cell>
          <cell r="AJ4194" t="str">
            <v>GVTNT</v>
          </cell>
        </row>
        <row r="4195">
          <cell r="AH4195">
            <v>0</v>
          </cell>
          <cell r="AI4195" t="str">
            <v>Nusidėvėjęs</v>
          </cell>
          <cell r="AJ4195" t="str">
            <v>GVTNT</v>
          </cell>
        </row>
        <row r="4196">
          <cell r="AH4196">
            <v>0</v>
          </cell>
          <cell r="AI4196" t="str">
            <v>Nusidėvėjęs</v>
          </cell>
          <cell r="AJ4196" t="str">
            <v>GVTNT</v>
          </cell>
        </row>
        <row r="4197">
          <cell r="AH4197">
            <v>0</v>
          </cell>
          <cell r="AI4197" t="str">
            <v>Nusidėvėjęs</v>
          </cell>
          <cell r="AJ4197" t="str">
            <v>GVTNT</v>
          </cell>
        </row>
        <row r="4198">
          <cell r="AH4198">
            <v>0</v>
          </cell>
          <cell r="AI4198" t="str">
            <v>Nusidėvėjęs</v>
          </cell>
          <cell r="AJ4198" t="str">
            <v>GVTNT</v>
          </cell>
        </row>
        <row r="4199">
          <cell r="AH4199">
            <v>0</v>
          </cell>
          <cell r="AI4199" t="str">
            <v>Nusidėvėjęs</v>
          </cell>
          <cell r="AJ4199" t="str">
            <v>GVTNT</v>
          </cell>
        </row>
        <row r="4200">
          <cell r="AH4200">
            <v>0</v>
          </cell>
          <cell r="AI4200" t="str">
            <v>Nusidėvėjęs</v>
          </cell>
          <cell r="AJ4200" t="str">
            <v>GVTNT</v>
          </cell>
        </row>
        <row r="4201">
          <cell r="AH4201">
            <v>0</v>
          </cell>
          <cell r="AI4201" t="str">
            <v>Nusidėvėjęs</v>
          </cell>
          <cell r="AJ4201" t="str">
            <v>GVTNT</v>
          </cell>
        </row>
        <row r="4202">
          <cell r="AH4202">
            <v>0</v>
          </cell>
          <cell r="AI4202" t="str">
            <v>Nusidėvėjęs</v>
          </cell>
          <cell r="AJ4202" t="str">
            <v>GVTNT</v>
          </cell>
        </row>
        <row r="4203">
          <cell r="AH4203">
            <v>0</v>
          </cell>
          <cell r="AI4203" t="str">
            <v>Nusidėvėjęs</v>
          </cell>
          <cell r="AJ4203" t="str">
            <v>GVTNT</v>
          </cell>
        </row>
        <row r="4204">
          <cell r="AH4204">
            <v>0</v>
          </cell>
          <cell r="AI4204" t="str">
            <v>Nusidėvėjęs</v>
          </cell>
          <cell r="AJ4204" t="str">
            <v>GVTNT</v>
          </cell>
        </row>
        <row r="4205">
          <cell r="AH4205">
            <v>0</v>
          </cell>
          <cell r="AI4205" t="str">
            <v>Nusidėvėjęs</v>
          </cell>
          <cell r="AJ4205" t="str">
            <v>GVTNT</v>
          </cell>
        </row>
        <row r="4206">
          <cell r="AH4206">
            <v>0</v>
          </cell>
          <cell r="AI4206" t="str">
            <v>Nusidėvėjęs</v>
          </cell>
          <cell r="AJ4206" t="str">
            <v>GVTNT</v>
          </cell>
        </row>
        <row r="4207">
          <cell r="AH4207">
            <v>0</v>
          </cell>
          <cell r="AI4207" t="str">
            <v>Nusidėvėjęs</v>
          </cell>
          <cell r="AJ4207" t="str">
            <v>GVTNT</v>
          </cell>
        </row>
        <row r="4208">
          <cell r="AH4208">
            <v>0</v>
          </cell>
          <cell r="AI4208" t="str">
            <v>Nusidėvėjęs</v>
          </cell>
          <cell r="AJ4208" t="str">
            <v>GVTNT</v>
          </cell>
        </row>
        <row r="4209">
          <cell r="AH4209">
            <v>0</v>
          </cell>
          <cell r="AI4209" t="str">
            <v>Nusidėvėjęs</v>
          </cell>
          <cell r="AJ4209" t="str">
            <v>GVTNT</v>
          </cell>
        </row>
        <row r="4210">
          <cell r="AH4210">
            <v>0</v>
          </cell>
          <cell r="AI4210" t="str">
            <v>Nusidėvėjęs</v>
          </cell>
          <cell r="AJ4210" t="str">
            <v>GVTNT</v>
          </cell>
        </row>
        <row r="4211">
          <cell r="AH4211">
            <v>0</v>
          </cell>
          <cell r="AI4211" t="str">
            <v>Nusidėvėjęs</v>
          </cell>
          <cell r="AJ4211" t="str">
            <v>GVTNT</v>
          </cell>
        </row>
        <row r="4212">
          <cell r="AH4212">
            <v>0</v>
          </cell>
          <cell r="AI4212" t="str">
            <v>Nusidėvėjęs</v>
          </cell>
          <cell r="AJ4212" t="str">
            <v>GVTNT</v>
          </cell>
        </row>
        <row r="4213">
          <cell r="AH4213">
            <v>0</v>
          </cell>
          <cell r="AI4213" t="str">
            <v>Nusidėvėjęs</v>
          </cell>
          <cell r="AJ4213" t="str">
            <v>GVTNT</v>
          </cell>
        </row>
        <row r="4214">
          <cell r="AH4214">
            <v>0</v>
          </cell>
          <cell r="AI4214" t="str">
            <v>Nusidėvėjęs</v>
          </cell>
          <cell r="AJ4214" t="str">
            <v>GVTNT</v>
          </cell>
        </row>
        <row r="4215">
          <cell r="AH4215">
            <v>0</v>
          </cell>
          <cell r="AI4215" t="str">
            <v>Nusidėvėjęs</v>
          </cell>
          <cell r="AJ4215" t="str">
            <v>GVTNT</v>
          </cell>
        </row>
        <row r="4216">
          <cell r="AH4216">
            <v>0</v>
          </cell>
          <cell r="AI4216" t="str">
            <v>Nusidėvėjęs</v>
          </cell>
          <cell r="AJ4216" t="str">
            <v>GVTNT</v>
          </cell>
        </row>
        <row r="4217">
          <cell r="AH4217">
            <v>0</v>
          </cell>
          <cell r="AI4217" t="str">
            <v>Nusidėvėjęs</v>
          </cell>
          <cell r="AJ4217" t="str">
            <v>GVTNT</v>
          </cell>
        </row>
        <row r="4218">
          <cell r="AH4218">
            <v>0</v>
          </cell>
          <cell r="AI4218" t="str">
            <v>Nusidėvėjęs</v>
          </cell>
          <cell r="AJ4218" t="str">
            <v>GVTNT</v>
          </cell>
        </row>
        <row r="4219">
          <cell r="AH4219">
            <v>0</v>
          </cell>
          <cell r="AI4219" t="str">
            <v>Nusidėvėjęs</v>
          </cell>
          <cell r="AJ4219" t="str">
            <v>GVTNT</v>
          </cell>
        </row>
        <row r="4220">
          <cell r="AH4220">
            <v>0</v>
          </cell>
          <cell r="AI4220" t="str">
            <v>Nusidėvėjęs</v>
          </cell>
          <cell r="AJ4220" t="str">
            <v>GVTNT</v>
          </cell>
        </row>
        <row r="4221">
          <cell r="AH4221">
            <v>0</v>
          </cell>
          <cell r="AI4221" t="str">
            <v>Nusidėvėjęs</v>
          </cell>
          <cell r="AJ4221" t="str">
            <v>GVTNT</v>
          </cell>
        </row>
        <row r="4222">
          <cell r="AH4222">
            <v>0</v>
          </cell>
          <cell r="AI4222" t="str">
            <v>Nusidėvėjęs</v>
          </cell>
          <cell r="AJ4222" t="str">
            <v>GVTNT</v>
          </cell>
        </row>
        <row r="4223">
          <cell r="AH4223">
            <v>0</v>
          </cell>
          <cell r="AI4223" t="str">
            <v>Nusidėvėjęs</v>
          </cell>
          <cell r="AJ4223" t="str">
            <v>GVTNT</v>
          </cell>
        </row>
        <row r="4224">
          <cell r="AH4224">
            <v>0</v>
          </cell>
          <cell r="AI4224" t="str">
            <v>Nusidėvėjęs</v>
          </cell>
          <cell r="AJ4224" t="str">
            <v>GVTNT</v>
          </cell>
        </row>
        <row r="4225">
          <cell r="AH4225">
            <v>0</v>
          </cell>
          <cell r="AI4225" t="str">
            <v>Nusidėvėjęs</v>
          </cell>
          <cell r="AJ4225" t="str">
            <v>GVTNT</v>
          </cell>
        </row>
        <row r="4226">
          <cell r="AH4226">
            <v>0</v>
          </cell>
          <cell r="AI4226" t="str">
            <v>Nusidėvėjęs</v>
          </cell>
          <cell r="AJ4226" t="str">
            <v>GVTNT</v>
          </cell>
        </row>
        <row r="4227">
          <cell r="AH4227">
            <v>0</v>
          </cell>
          <cell r="AI4227" t="str">
            <v>Nusidėvėjęs</v>
          </cell>
          <cell r="AJ4227" t="str">
            <v>GVTNT</v>
          </cell>
        </row>
        <row r="4228">
          <cell r="AH4228">
            <v>0</v>
          </cell>
          <cell r="AI4228" t="str">
            <v>Nusidėvėjęs</v>
          </cell>
          <cell r="AJ4228" t="str">
            <v>GVTNT</v>
          </cell>
        </row>
        <row r="4229">
          <cell r="AH4229">
            <v>0</v>
          </cell>
          <cell r="AI4229" t="str">
            <v>Nusidėvėjęs</v>
          </cell>
          <cell r="AJ4229" t="str">
            <v>GVTNT</v>
          </cell>
        </row>
        <row r="4230">
          <cell r="AH4230">
            <v>0</v>
          </cell>
          <cell r="AI4230" t="str">
            <v>Nusidėvėjęs</v>
          </cell>
          <cell r="AJ4230" t="str">
            <v>GVTNT</v>
          </cell>
        </row>
        <row r="4231">
          <cell r="AH4231">
            <v>0</v>
          </cell>
          <cell r="AI4231" t="str">
            <v>Nusidėvėjęs</v>
          </cell>
          <cell r="AJ4231" t="str">
            <v>GVTNT</v>
          </cell>
        </row>
        <row r="4232">
          <cell r="AH4232">
            <v>0</v>
          </cell>
          <cell r="AI4232" t="str">
            <v>Nusidėvėjęs</v>
          </cell>
          <cell r="AJ4232" t="str">
            <v>GVTNT</v>
          </cell>
        </row>
        <row r="4233">
          <cell r="AH4233">
            <v>0</v>
          </cell>
          <cell r="AI4233" t="str">
            <v>Nusidėvėjęs</v>
          </cell>
          <cell r="AJ4233" t="str">
            <v>GVTNT</v>
          </cell>
        </row>
        <row r="4234">
          <cell r="AH4234">
            <v>0</v>
          </cell>
          <cell r="AI4234" t="str">
            <v>Nusidėvėjęs</v>
          </cell>
          <cell r="AJ4234" t="str">
            <v>GVTNT</v>
          </cell>
        </row>
        <row r="4235">
          <cell r="AH4235">
            <v>0</v>
          </cell>
          <cell r="AI4235" t="str">
            <v>Nusidėvėjęs</v>
          </cell>
          <cell r="AJ4235" t="str">
            <v>GVTNT</v>
          </cell>
        </row>
        <row r="4236">
          <cell r="AH4236">
            <v>0</v>
          </cell>
          <cell r="AI4236" t="str">
            <v>Nusidėvėjęs</v>
          </cell>
          <cell r="AJ4236" t="str">
            <v>GVTNT</v>
          </cell>
        </row>
        <row r="4237">
          <cell r="AH4237">
            <v>0</v>
          </cell>
          <cell r="AI4237" t="str">
            <v>Nusidėvėjęs</v>
          </cell>
          <cell r="AJ4237" t="str">
            <v>GVTNT</v>
          </cell>
        </row>
        <row r="4238">
          <cell r="AH4238">
            <v>0</v>
          </cell>
          <cell r="AI4238" t="str">
            <v>Nusidėvėjęs</v>
          </cell>
          <cell r="AJ4238" t="str">
            <v>GVTNT</v>
          </cell>
        </row>
        <row r="4239">
          <cell r="AH4239">
            <v>0</v>
          </cell>
          <cell r="AI4239" t="str">
            <v>Nusidėvėjęs</v>
          </cell>
          <cell r="AJ4239" t="str">
            <v>GVTNT</v>
          </cell>
        </row>
        <row r="4240">
          <cell r="AH4240">
            <v>0</v>
          </cell>
          <cell r="AI4240" t="str">
            <v>Nusidėvėjęs</v>
          </cell>
          <cell r="AJ4240" t="str">
            <v>GVTNT</v>
          </cell>
        </row>
        <row r="4241">
          <cell r="AH4241">
            <v>0</v>
          </cell>
          <cell r="AI4241" t="str">
            <v>Nusidėvėjęs</v>
          </cell>
          <cell r="AJ4241" t="str">
            <v>GVTNT</v>
          </cell>
        </row>
        <row r="4242">
          <cell r="AH4242">
            <v>0</v>
          </cell>
          <cell r="AI4242" t="str">
            <v>Nusidėvėjęs</v>
          </cell>
          <cell r="AJ4242" t="str">
            <v>GVTNT</v>
          </cell>
        </row>
        <row r="4243">
          <cell r="AH4243">
            <v>0</v>
          </cell>
          <cell r="AI4243" t="str">
            <v>Nusidėvėjęs</v>
          </cell>
          <cell r="AJ4243" t="str">
            <v>GVTNT</v>
          </cell>
        </row>
        <row r="4244">
          <cell r="AH4244">
            <v>0</v>
          </cell>
          <cell r="AI4244" t="str">
            <v>Nusidėvėjęs</v>
          </cell>
          <cell r="AJ4244" t="str">
            <v>GVTNT</v>
          </cell>
        </row>
        <row r="4245">
          <cell r="AH4245">
            <v>0</v>
          </cell>
          <cell r="AI4245" t="str">
            <v>Nusidėvėjęs</v>
          </cell>
          <cell r="AJ4245" t="str">
            <v>GVTNT</v>
          </cell>
        </row>
        <row r="4246">
          <cell r="AH4246">
            <v>0</v>
          </cell>
          <cell r="AI4246" t="str">
            <v>Nusidėvėjęs</v>
          </cell>
          <cell r="AJ4246" t="str">
            <v>GVTNT</v>
          </cell>
        </row>
        <row r="4247">
          <cell r="AH4247">
            <v>0</v>
          </cell>
          <cell r="AI4247" t="str">
            <v>Nusidėvėjęs</v>
          </cell>
          <cell r="AJ4247" t="str">
            <v>GVTNT</v>
          </cell>
        </row>
        <row r="4248">
          <cell r="AH4248">
            <v>0</v>
          </cell>
          <cell r="AI4248" t="str">
            <v>Nusidėvėjęs</v>
          </cell>
          <cell r="AJ4248" t="str">
            <v>GVTNT</v>
          </cell>
        </row>
        <row r="4249">
          <cell r="AH4249">
            <v>0</v>
          </cell>
          <cell r="AI4249" t="str">
            <v>Nusidėvėjęs</v>
          </cell>
          <cell r="AJ4249" t="str">
            <v>GVTNT</v>
          </cell>
        </row>
        <row r="4250">
          <cell r="AH4250">
            <v>0</v>
          </cell>
          <cell r="AI4250" t="str">
            <v>Nusidėvėjęs</v>
          </cell>
          <cell r="AJ4250" t="str">
            <v>GVTNT</v>
          </cell>
        </row>
        <row r="4251">
          <cell r="AH4251">
            <v>0</v>
          </cell>
          <cell r="AI4251" t="str">
            <v>Nusidėvėjęs</v>
          </cell>
          <cell r="AJ4251" t="str">
            <v>GVTNT</v>
          </cell>
        </row>
        <row r="4252">
          <cell r="AH4252">
            <v>0</v>
          </cell>
          <cell r="AI4252" t="str">
            <v>Nusidėvėjęs</v>
          </cell>
          <cell r="AJ4252" t="str">
            <v>GVTNT</v>
          </cell>
        </row>
        <row r="4253">
          <cell r="AH4253">
            <v>0</v>
          </cell>
          <cell r="AI4253" t="str">
            <v>Nusidėvėjęs</v>
          </cell>
          <cell r="AJ4253" t="str">
            <v>GVTNT</v>
          </cell>
        </row>
        <row r="4254">
          <cell r="AH4254">
            <v>0</v>
          </cell>
          <cell r="AI4254" t="str">
            <v>Nusidėvėjęs</v>
          </cell>
          <cell r="AJ4254" t="str">
            <v>GVTNT</v>
          </cell>
        </row>
        <row r="4255">
          <cell r="AH4255">
            <v>0</v>
          </cell>
          <cell r="AI4255" t="str">
            <v>Nusidėvėjęs</v>
          </cell>
          <cell r="AJ4255" t="str">
            <v>GVTNT</v>
          </cell>
        </row>
        <row r="4256">
          <cell r="AH4256">
            <v>0</v>
          </cell>
          <cell r="AI4256" t="str">
            <v>Nusidėvėjęs</v>
          </cell>
          <cell r="AJ4256" t="str">
            <v>GVTNT</v>
          </cell>
        </row>
        <row r="4257">
          <cell r="AH4257">
            <v>0</v>
          </cell>
          <cell r="AI4257" t="str">
            <v>Nusidėvėjęs</v>
          </cell>
          <cell r="AJ4257" t="str">
            <v>GVTNT</v>
          </cell>
        </row>
        <row r="4258">
          <cell r="AH4258">
            <v>0</v>
          </cell>
          <cell r="AI4258" t="str">
            <v>Nusidėvėjęs</v>
          </cell>
          <cell r="AJ4258" t="str">
            <v>GVTNT</v>
          </cell>
        </row>
        <row r="4259">
          <cell r="AH4259">
            <v>0</v>
          </cell>
          <cell r="AI4259" t="str">
            <v>Nusidėvėjęs</v>
          </cell>
          <cell r="AJ4259" t="str">
            <v>GVTNT</v>
          </cell>
        </row>
        <row r="4260">
          <cell r="AH4260">
            <v>0</v>
          </cell>
          <cell r="AI4260" t="str">
            <v>Nusidėvėjęs</v>
          </cell>
          <cell r="AJ4260" t="str">
            <v>GVTNT</v>
          </cell>
        </row>
        <row r="4261">
          <cell r="AH4261">
            <v>0</v>
          </cell>
          <cell r="AI4261" t="str">
            <v>Nusidėvėjęs</v>
          </cell>
          <cell r="AJ4261" t="str">
            <v>GVTNT</v>
          </cell>
        </row>
        <row r="4262">
          <cell r="AH4262">
            <v>0</v>
          </cell>
          <cell r="AI4262" t="str">
            <v>Nusidėvėjęs</v>
          </cell>
          <cell r="AJ4262" t="str">
            <v>GVTNT</v>
          </cell>
        </row>
        <row r="4263">
          <cell r="AH4263">
            <v>0</v>
          </cell>
          <cell r="AI4263" t="str">
            <v>Nusidėvėjęs</v>
          </cell>
          <cell r="AJ4263" t="str">
            <v>GVTNT</v>
          </cell>
        </row>
        <row r="4264">
          <cell r="AH4264">
            <v>0</v>
          </cell>
          <cell r="AI4264" t="str">
            <v>Nusidėvėjęs</v>
          </cell>
          <cell r="AJ4264" t="str">
            <v>GVTNT</v>
          </cell>
        </row>
        <row r="4265">
          <cell r="AH4265">
            <v>0</v>
          </cell>
          <cell r="AI4265" t="str">
            <v>Nusidėvėjęs</v>
          </cell>
          <cell r="AJ4265" t="str">
            <v>GVTNT</v>
          </cell>
        </row>
        <row r="4266">
          <cell r="AH4266">
            <v>0</v>
          </cell>
          <cell r="AI4266" t="str">
            <v>Nusidėvėjęs</v>
          </cell>
          <cell r="AJ4266" t="str">
            <v>GVTNT</v>
          </cell>
        </row>
        <row r="4267">
          <cell r="AH4267">
            <v>0</v>
          </cell>
          <cell r="AI4267" t="str">
            <v>Nusidėvėjęs</v>
          </cell>
          <cell r="AJ4267" t="str">
            <v>GVTNT</v>
          </cell>
        </row>
        <row r="4268">
          <cell r="AH4268">
            <v>0</v>
          </cell>
          <cell r="AI4268" t="str">
            <v>Nusidėvėjęs</v>
          </cell>
          <cell r="AJ4268" t="str">
            <v>GVTNT</v>
          </cell>
        </row>
        <row r="4269">
          <cell r="AH4269">
            <v>0</v>
          </cell>
          <cell r="AI4269" t="str">
            <v>Nusidėvėjęs</v>
          </cell>
          <cell r="AJ4269" t="str">
            <v>GVTNT</v>
          </cell>
        </row>
        <row r="4270">
          <cell r="AH4270">
            <v>0</v>
          </cell>
          <cell r="AI4270" t="str">
            <v>Nusidėvėjęs</v>
          </cell>
          <cell r="AJ4270" t="str">
            <v>GVTNT</v>
          </cell>
        </row>
        <row r="4271">
          <cell r="AH4271">
            <v>0</v>
          </cell>
          <cell r="AI4271" t="str">
            <v>Nusidėvėjęs</v>
          </cell>
          <cell r="AJ4271" t="str">
            <v>GVTNT</v>
          </cell>
        </row>
        <row r="4272">
          <cell r="AH4272">
            <v>0</v>
          </cell>
          <cell r="AI4272" t="str">
            <v>Nusidėvėjęs</v>
          </cell>
          <cell r="AJ4272" t="str">
            <v>GVTNT</v>
          </cell>
        </row>
        <row r="4273">
          <cell r="AH4273">
            <v>0</v>
          </cell>
          <cell r="AI4273" t="str">
            <v>Nusidėvėjęs</v>
          </cell>
          <cell r="AJ4273" t="str">
            <v>GVTNT</v>
          </cell>
        </row>
        <row r="4274">
          <cell r="AH4274">
            <v>0</v>
          </cell>
          <cell r="AI4274" t="str">
            <v>Nusidėvėjęs</v>
          </cell>
          <cell r="AJ4274" t="str">
            <v>GVTNT</v>
          </cell>
        </row>
        <row r="4275">
          <cell r="AH4275">
            <v>0</v>
          </cell>
          <cell r="AI4275" t="str">
            <v>Nusidėvėjęs</v>
          </cell>
          <cell r="AJ4275" t="str">
            <v>GVTNT</v>
          </cell>
        </row>
        <row r="4276">
          <cell r="AH4276">
            <v>0</v>
          </cell>
          <cell r="AI4276" t="str">
            <v>Nusidėvėjęs</v>
          </cell>
          <cell r="AJ4276" t="str">
            <v>GVTNT</v>
          </cell>
        </row>
        <row r="4277">
          <cell r="AH4277">
            <v>0</v>
          </cell>
          <cell r="AI4277" t="str">
            <v>Nusidėvėjęs</v>
          </cell>
          <cell r="AJ4277" t="str">
            <v>GVTNT</v>
          </cell>
        </row>
        <row r="4278">
          <cell r="AH4278">
            <v>0</v>
          </cell>
          <cell r="AI4278" t="str">
            <v>Nusidėvėjęs</v>
          </cell>
          <cell r="AJ4278" t="str">
            <v>GVTNT</v>
          </cell>
        </row>
        <row r="4279">
          <cell r="AH4279">
            <v>0</v>
          </cell>
          <cell r="AI4279" t="str">
            <v>Nusidėvėjęs</v>
          </cell>
          <cell r="AJ4279" t="str">
            <v>GVTNT</v>
          </cell>
        </row>
        <row r="4280">
          <cell r="AH4280">
            <v>0</v>
          </cell>
          <cell r="AI4280" t="str">
            <v>Nusidėvėjęs</v>
          </cell>
          <cell r="AJ4280" t="str">
            <v>GVTNT</v>
          </cell>
        </row>
        <row r="4281">
          <cell r="AH4281">
            <v>0</v>
          </cell>
          <cell r="AI4281" t="str">
            <v>Nusidėvėjęs</v>
          </cell>
          <cell r="AJ4281" t="str">
            <v>GVTNT</v>
          </cell>
        </row>
        <row r="4282">
          <cell r="AH4282">
            <v>0</v>
          </cell>
          <cell r="AI4282" t="str">
            <v>Nusidėvėjęs</v>
          </cell>
          <cell r="AJ4282" t="str">
            <v>GVTNT</v>
          </cell>
        </row>
        <row r="4283">
          <cell r="AH4283">
            <v>0</v>
          </cell>
          <cell r="AI4283" t="str">
            <v>Nusidėvėjęs</v>
          </cell>
          <cell r="AJ4283" t="str">
            <v>GVTNT</v>
          </cell>
        </row>
        <row r="4284">
          <cell r="AH4284">
            <v>0</v>
          </cell>
          <cell r="AI4284" t="str">
            <v>Nusidėvėjęs</v>
          </cell>
          <cell r="AJ4284" t="str">
            <v>GVTNT</v>
          </cell>
        </row>
        <row r="4285">
          <cell r="AH4285">
            <v>0</v>
          </cell>
          <cell r="AI4285" t="str">
            <v>Nusidėvėjęs</v>
          </cell>
          <cell r="AJ4285" t="str">
            <v>GVTNT</v>
          </cell>
        </row>
        <row r="4286">
          <cell r="AH4286">
            <v>0</v>
          </cell>
          <cell r="AI4286" t="str">
            <v>Nusidėvėjęs</v>
          </cell>
          <cell r="AJ4286" t="str">
            <v>GVTNT</v>
          </cell>
        </row>
        <row r="4287">
          <cell r="AH4287">
            <v>0</v>
          </cell>
          <cell r="AI4287" t="str">
            <v>Nusidėvėjęs</v>
          </cell>
          <cell r="AJ4287" t="str">
            <v>GVTNT</v>
          </cell>
        </row>
        <row r="4288">
          <cell r="AH4288">
            <v>0</v>
          </cell>
          <cell r="AI4288" t="str">
            <v>Nusidėvėjęs</v>
          </cell>
          <cell r="AJ4288" t="str">
            <v>GVTNT</v>
          </cell>
        </row>
        <row r="4289">
          <cell r="AH4289">
            <v>0</v>
          </cell>
          <cell r="AI4289" t="str">
            <v>Nusidėvėjęs</v>
          </cell>
          <cell r="AJ4289" t="str">
            <v>GVTNT</v>
          </cell>
        </row>
        <row r="4290">
          <cell r="AH4290">
            <v>0</v>
          </cell>
          <cell r="AI4290" t="str">
            <v>Nusidėvėjęs</v>
          </cell>
          <cell r="AJ4290" t="str">
            <v>GVTNT</v>
          </cell>
        </row>
        <row r="4291">
          <cell r="AH4291">
            <v>0</v>
          </cell>
          <cell r="AI4291" t="str">
            <v>Nusidėvėjęs</v>
          </cell>
          <cell r="AJ4291" t="str">
            <v>GVTNT</v>
          </cell>
        </row>
        <row r="4292">
          <cell r="AH4292">
            <v>0</v>
          </cell>
          <cell r="AI4292" t="str">
            <v>Nusidėvėjęs</v>
          </cell>
          <cell r="AJ4292" t="str">
            <v>GVTNT</v>
          </cell>
        </row>
        <row r="4293">
          <cell r="AH4293">
            <v>0</v>
          </cell>
          <cell r="AI4293" t="str">
            <v>Nusidėvėjęs</v>
          </cell>
          <cell r="AJ4293" t="str">
            <v>GVTNT</v>
          </cell>
        </row>
        <row r="4294">
          <cell r="AH4294">
            <v>0</v>
          </cell>
          <cell r="AI4294" t="str">
            <v>Nusidėvėjęs</v>
          </cell>
          <cell r="AJ4294" t="str">
            <v>GVTNT</v>
          </cell>
        </row>
        <row r="4295">
          <cell r="AH4295">
            <v>0</v>
          </cell>
          <cell r="AI4295" t="str">
            <v>Nusidėvėjęs</v>
          </cell>
          <cell r="AJ4295" t="str">
            <v>GVTNT</v>
          </cell>
        </row>
        <row r="4296">
          <cell r="AH4296">
            <v>0</v>
          </cell>
          <cell r="AI4296" t="str">
            <v>Nusidėvėjęs</v>
          </cell>
          <cell r="AJ4296" t="str">
            <v>GVTNT</v>
          </cell>
        </row>
        <row r="4297">
          <cell r="AH4297">
            <v>0</v>
          </cell>
          <cell r="AI4297" t="str">
            <v>Nusidėvėjęs</v>
          </cell>
          <cell r="AJ4297" t="str">
            <v>GVTNT</v>
          </cell>
        </row>
        <row r="4298">
          <cell r="AH4298">
            <v>0</v>
          </cell>
          <cell r="AI4298" t="str">
            <v>Nusidėvėjęs</v>
          </cell>
          <cell r="AJ4298" t="str">
            <v>GVTNT</v>
          </cell>
        </row>
        <row r="4299">
          <cell r="AH4299">
            <v>0</v>
          </cell>
          <cell r="AI4299" t="str">
            <v>Nusidėvėjęs</v>
          </cell>
          <cell r="AJ4299" t="str">
            <v>GVTNT</v>
          </cell>
        </row>
        <row r="4300">
          <cell r="AH4300">
            <v>0</v>
          </cell>
          <cell r="AI4300" t="str">
            <v>Nusidėvėjęs</v>
          </cell>
          <cell r="AJ4300" t="str">
            <v>GVTNT</v>
          </cell>
        </row>
        <row r="4301">
          <cell r="AH4301">
            <v>0</v>
          </cell>
          <cell r="AI4301" t="str">
            <v>Nusidėvėjęs</v>
          </cell>
          <cell r="AJ4301" t="str">
            <v>GVTNT</v>
          </cell>
        </row>
        <row r="4302">
          <cell r="AH4302">
            <v>0</v>
          </cell>
          <cell r="AI4302" t="str">
            <v>Nusidėvėjęs</v>
          </cell>
          <cell r="AJ4302" t="str">
            <v>GVTNT</v>
          </cell>
        </row>
        <row r="4303">
          <cell r="AH4303">
            <v>0</v>
          </cell>
          <cell r="AI4303" t="str">
            <v>Nusidėvėjęs</v>
          </cell>
          <cell r="AJ4303" t="str">
            <v>GVTNT</v>
          </cell>
        </row>
        <row r="4304">
          <cell r="AH4304">
            <v>0</v>
          </cell>
          <cell r="AI4304" t="str">
            <v>Nusidėvėjęs</v>
          </cell>
          <cell r="AJ4304" t="str">
            <v>GVTNT</v>
          </cell>
        </row>
        <row r="4305">
          <cell r="AH4305">
            <v>0</v>
          </cell>
          <cell r="AI4305" t="str">
            <v>Nusidėvėjęs</v>
          </cell>
          <cell r="AJ4305" t="str">
            <v>GVTNT</v>
          </cell>
        </row>
        <row r="4306">
          <cell r="AH4306">
            <v>0</v>
          </cell>
          <cell r="AI4306" t="str">
            <v>Nusidėvėjęs</v>
          </cell>
          <cell r="AJ4306" t="str">
            <v>GVTNT</v>
          </cell>
        </row>
        <row r="4307">
          <cell r="AH4307">
            <v>0</v>
          </cell>
          <cell r="AI4307" t="str">
            <v>Nusidėvėjęs</v>
          </cell>
          <cell r="AJ4307" t="str">
            <v>GVTNT</v>
          </cell>
        </row>
        <row r="4308">
          <cell r="AH4308">
            <v>0</v>
          </cell>
          <cell r="AI4308" t="str">
            <v>Nusidėvėjęs</v>
          </cell>
          <cell r="AJ4308" t="str">
            <v>GVTNT</v>
          </cell>
        </row>
        <row r="4309">
          <cell r="AH4309">
            <v>0</v>
          </cell>
          <cell r="AI4309" t="str">
            <v>Nusidėvėjęs</v>
          </cell>
          <cell r="AJ4309" t="str">
            <v>GVTNT</v>
          </cell>
        </row>
        <row r="4310">
          <cell r="AH4310">
            <v>0</v>
          </cell>
          <cell r="AI4310" t="str">
            <v>Nusidėvėjęs</v>
          </cell>
          <cell r="AJ4310" t="str">
            <v>GVTNT</v>
          </cell>
        </row>
        <row r="4311">
          <cell r="AH4311">
            <v>0</v>
          </cell>
          <cell r="AI4311" t="str">
            <v>Nusidėvėjęs</v>
          </cell>
          <cell r="AJ4311" t="str">
            <v>GVTNT</v>
          </cell>
        </row>
        <row r="4312">
          <cell r="AH4312">
            <v>0</v>
          </cell>
          <cell r="AI4312" t="str">
            <v>Nusidėvėjęs</v>
          </cell>
          <cell r="AJ4312" t="str">
            <v>GVTNT</v>
          </cell>
        </row>
        <row r="4313">
          <cell r="AH4313">
            <v>0</v>
          </cell>
          <cell r="AI4313" t="str">
            <v>Nusidėvėjęs</v>
          </cell>
          <cell r="AJ4313" t="str">
            <v>GVTNT</v>
          </cell>
        </row>
        <row r="4314">
          <cell r="AH4314">
            <v>0</v>
          </cell>
          <cell r="AI4314" t="str">
            <v>Nusidėvėjęs</v>
          </cell>
          <cell r="AJ4314" t="str">
            <v>GVTNT</v>
          </cell>
        </row>
        <row r="4315">
          <cell r="AH4315">
            <v>0</v>
          </cell>
          <cell r="AI4315" t="str">
            <v>Nusidėvėjęs</v>
          </cell>
          <cell r="AJ4315" t="str">
            <v>GVTNT</v>
          </cell>
        </row>
        <row r="4316">
          <cell r="AH4316">
            <v>0</v>
          </cell>
          <cell r="AI4316" t="str">
            <v>Nusidėvėjęs</v>
          </cell>
          <cell r="AJ4316" t="str">
            <v>GVTNT</v>
          </cell>
        </row>
        <row r="4317">
          <cell r="AH4317">
            <v>0</v>
          </cell>
          <cell r="AI4317" t="str">
            <v>Nusidėvėjęs</v>
          </cell>
          <cell r="AJ4317" t="str">
            <v>GVTNT</v>
          </cell>
        </row>
        <row r="4318">
          <cell r="AH4318">
            <v>0</v>
          </cell>
          <cell r="AI4318" t="str">
            <v>Nusidėvėjęs</v>
          </cell>
          <cell r="AJ4318" t="str">
            <v>GVTNT</v>
          </cell>
        </row>
        <row r="4319">
          <cell r="AH4319">
            <v>0</v>
          </cell>
          <cell r="AI4319" t="str">
            <v>Nusidėvėjęs</v>
          </cell>
          <cell r="AJ4319" t="str">
            <v>GVTNT</v>
          </cell>
        </row>
        <row r="4320">
          <cell r="AH4320">
            <v>0</v>
          </cell>
          <cell r="AI4320" t="str">
            <v>Nusidėvėjęs</v>
          </cell>
          <cell r="AJ4320" t="str">
            <v>GVTNT</v>
          </cell>
        </row>
        <row r="4321">
          <cell r="AH4321">
            <v>0</v>
          </cell>
          <cell r="AI4321" t="str">
            <v>Nusidėvėjęs</v>
          </cell>
          <cell r="AJ4321" t="str">
            <v>GVTNT</v>
          </cell>
        </row>
        <row r="4322">
          <cell r="AH4322">
            <v>0</v>
          </cell>
          <cell r="AI4322" t="str">
            <v>Nusidėvėjęs</v>
          </cell>
          <cell r="AJ4322" t="str">
            <v>GVTNT</v>
          </cell>
        </row>
        <row r="4323">
          <cell r="AH4323">
            <v>0</v>
          </cell>
          <cell r="AI4323" t="str">
            <v>Nusidėvėjęs</v>
          </cell>
          <cell r="AJ4323" t="str">
            <v>GVTNT</v>
          </cell>
        </row>
        <row r="4324">
          <cell r="AH4324">
            <v>0</v>
          </cell>
          <cell r="AI4324" t="str">
            <v>Nusidėvėjęs</v>
          </cell>
          <cell r="AJ4324" t="str">
            <v>GVTNT</v>
          </cell>
        </row>
        <row r="4325">
          <cell r="AH4325">
            <v>0</v>
          </cell>
          <cell r="AI4325" t="str">
            <v>Nusidėvėjęs</v>
          </cell>
          <cell r="AJ4325" t="str">
            <v>GVTNT</v>
          </cell>
        </row>
        <row r="4326">
          <cell r="AH4326">
            <v>0</v>
          </cell>
          <cell r="AI4326" t="str">
            <v>Nusidėvėjęs</v>
          </cell>
          <cell r="AJ4326" t="str">
            <v>GVTNT</v>
          </cell>
        </row>
        <row r="4327">
          <cell r="AH4327">
            <v>0</v>
          </cell>
          <cell r="AI4327" t="str">
            <v>Nusidėvėjęs</v>
          </cell>
          <cell r="AJ4327" t="str">
            <v>GVTNT</v>
          </cell>
        </row>
        <row r="4328">
          <cell r="AH4328">
            <v>0</v>
          </cell>
          <cell r="AI4328" t="str">
            <v>Nusidėvėjęs</v>
          </cell>
          <cell r="AJ4328" t="str">
            <v>GVTNT</v>
          </cell>
        </row>
        <row r="4329">
          <cell r="AH4329">
            <v>0</v>
          </cell>
          <cell r="AI4329" t="str">
            <v>Nusidėvėjęs</v>
          </cell>
          <cell r="AJ4329" t="str">
            <v>GVTNT</v>
          </cell>
        </row>
        <row r="4330">
          <cell r="AH4330">
            <v>0</v>
          </cell>
          <cell r="AI4330" t="str">
            <v>Nusidėvėjęs</v>
          </cell>
          <cell r="AJ4330" t="str">
            <v>GVTNT</v>
          </cell>
        </row>
        <row r="4331">
          <cell r="AH4331">
            <v>0</v>
          </cell>
          <cell r="AI4331" t="str">
            <v>Nusidėvėjęs</v>
          </cell>
          <cell r="AJ4331" t="str">
            <v>GVTNT</v>
          </cell>
        </row>
        <row r="4332">
          <cell r="AH4332">
            <v>0</v>
          </cell>
          <cell r="AI4332" t="str">
            <v>Nusidėvėjęs</v>
          </cell>
          <cell r="AJ4332" t="str">
            <v>GVTNT</v>
          </cell>
        </row>
        <row r="4333">
          <cell r="AH4333">
            <v>0</v>
          </cell>
          <cell r="AI4333" t="str">
            <v>Nusidėvėjęs</v>
          </cell>
          <cell r="AJ4333" t="str">
            <v>GVTNT</v>
          </cell>
        </row>
        <row r="4334">
          <cell r="AH4334">
            <v>0</v>
          </cell>
          <cell r="AI4334" t="str">
            <v>Nusidėvėjęs</v>
          </cell>
          <cell r="AJ4334" t="str">
            <v>GVTNT</v>
          </cell>
        </row>
        <row r="4335">
          <cell r="AH4335">
            <v>0</v>
          </cell>
          <cell r="AI4335" t="str">
            <v>Nusidėvėjęs</v>
          </cell>
          <cell r="AJ4335" t="str">
            <v>GVTNT</v>
          </cell>
        </row>
        <row r="4336">
          <cell r="AH4336">
            <v>0</v>
          </cell>
          <cell r="AI4336" t="str">
            <v>Nusidėvėjęs</v>
          </cell>
          <cell r="AJ4336" t="str">
            <v>GVTNT</v>
          </cell>
        </row>
        <row r="4337">
          <cell r="AH4337">
            <v>0</v>
          </cell>
          <cell r="AI4337" t="str">
            <v>Nusidėvėjęs</v>
          </cell>
          <cell r="AJ4337" t="str">
            <v>GVTNT</v>
          </cell>
        </row>
        <row r="4338">
          <cell r="AH4338">
            <v>0</v>
          </cell>
          <cell r="AI4338" t="str">
            <v>Nusidėvėjęs</v>
          </cell>
          <cell r="AJ4338" t="str">
            <v>GVTNT</v>
          </cell>
        </row>
        <row r="4339">
          <cell r="AH4339">
            <v>0</v>
          </cell>
          <cell r="AI4339" t="str">
            <v>Nusidėvėjęs</v>
          </cell>
          <cell r="AJ4339" t="str">
            <v>GVTNT</v>
          </cell>
        </row>
        <row r="4340">
          <cell r="AH4340">
            <v>0</v>
          </cell>
          <cell r="AI4340" t="str">
            <v>Nusidėvėjęs</v>
          </cell>
          <cell r="AJ4340" t="str">
            <v>GVTNT</v>
          </cell>
        </row>
        <row r="4341">
          <cell r="AH4341">
            <v>0</v>
          </cell>
          <cell r="AI4341" t="str">
            <v>Nusidėvėjęs</v>
          </cell>
          <cell r="AJ4341" t="str">
            <v>GVTNT</v>
          </cell>
        </row>
        <row r="4342">
          <cell r="AH4342">
            <v>0</v>
          </cell>
          <cell r="AI4342" t="str">
            <v>Nusidėvėjęs</v>
          </cell>
          <cell r="AJ4342" t="str">
            <v>GVTNT</v>
          </cell>
        </row>
        <row r="4343">
          <cell r="AH4343">
            <v>0</v>
          </cell>
          <cell r="AI4343" t="str">
            <v>Nusidėvėjęs</v>
          </cell>
          <cell r="AJ4343" t="str">
            <v>GVTNT</v>
          </cell>
        </row>
        <row r="4344">
          <cell r="AH4344">
            <v>0</v>
          </cell>
          <cell r="AI4344" t="str">
            <v>Nusidėvėjęs</v>
          </cell>
          <cell r="AJ4344" t="str">
            <v>GVTNT</v>
          </cell>
        </row>
        <row r="4345">
          <cell r="AH4345">
            <v>0</v>
          </cell>
          <cell r="AI4345" t="str">
            <v>Nusidėvėjęs</v>
          </cell>
          <cell r="AJ4345" t="str">
            <v>GVTNT</v>
          </cell>
        </row>
        <row r="4346">
          <cell r="AH4346">
            <v>0</v>
          </cell>
          <cell r="AI4346" t="str">
            <v>Nusidėvėjęs</v>
          </cell>
          <cell r="AJ4346" t="str">
            <v>GVTNT</v>
          </cell>
        </row>
        <row r="4347">
          <cell r="AH4347">
            <v>0</v>
          </cell>
          <cell r="AI4347" t="str">
            <v>Nusidėvėjęs</v>
          </cell>
          <cell r="AJ4347" t="str">
            <v>GVTNT</v>
          </cell>
        </row>
        <row r="4348">
          <cell r="AH4348">
            <v>0</v>
          </cell>
          <cell r="AI4348" t="str">
            <v>Nusidėvėjęs</v>
          </cell>
          <cell r="AJ4348" t="str">
            <v>GVTNT</v>
          </cell>
        </row>
        <row r="4349">
          <cell r="AH4349">
            <v>0</v>
          </cell>
          <cell r="AI4349" t="str">
            <v>Nusidėvėjęs</v>
          </cell>
          <cell r="AJ4349" t="str">
            <v>GVTNT</v>
          </cell>
        </row>
        <row r="4350">
          <cell r="AH4350">
            <v>0</v>
          </cell>
          <cell r="AI4350" t="str">
            <v>Nusidėvėjęs</v>
          </cell>
          <cell r="AJ4350" t="str">
            <v>GVTNT</v>
          </cell>
        </row>
        <row r="4351">
          <cell r="AH4351">
            <v>0</v>
          </cell>
          <cell r="AI4351" t="str">
            <v>Nusidėvėjęs</v>
          </cell>
          <cell r="AJ4351" t="str">
            <v>GVTNT</v>
          </cell>
        </row>
        <row r="4352">
          <cell r="AH4352">
            <v>0</v>
          </cell>
          <cell r="AI4352" t="str">
            <v>Nusidėvėjęs</v>
          </cell>
          <cell r="AJ4352" t="str">
            <v>GVTNT</v>
          </cell>
        </row>
        <row r="4353">
          <cell r="AH4353">
            <v>0</v>
          </cell>
          <cell r="AI4353" t="str">
            <v>Nusidėvėjęs</v>
          </cell>
          <cell r="AJ4353" t="str">
            <v>GVTNT</v>
          </cell>
        </row>
        <row r="4354">
          <cell r="AH4354">
            <v>0</v>
          </cell>
          <cell r="AI4354" t="str">
            <v>Nusidėvėjęs</v>
          </cell>
          <cell r="AJ4354" t="str">
            <v>GVTNT</v>
          </cell>
        </row>
        <row r="4355">
          <cell r="AH4355">
            <v>0</v>
          </cell>
          <cell r="AI4355" t="str">
            <v>Nusidėvėjęs</v>
          </cell>
          <cell r="AJ4355" t="str">
            <v>GVTNT</v>
          </cell>
        </row>
        <row r="4356">
          <cell r="AH4356">
            <v>0</v>
          </cell>
          <cell r="AI4356" t="str">
            <v>Nusidėvėjęs</v>
          </cell>
          <cell r="AJ4356" t="str">
            <v>GVTNT</v>
          </cell>
        </row>
        <row r="4357">
          <cell r="AH4357">
            <v>0</v>
          </cell>
          <cell r="AI4357" t="str">
            <v>Nusidėvėjęs</v>
          </cell>
          <cell r="AJ4357" t="str">
            <v>GVTNT</v>
          </cell>
        </row>
        <row r="4358">
          <cell r="AH4358">
            <v>0</v>
          </cell>
          <cell r="AI4358" t="str">
            <v>Nusidėvėjęs</v>
          </cell>
          <cell r="AJ4358" t="str">
            <v>GVTNT</v>
          </cell>
        </row>
        <row r="4359">
          <cell r="AH4359">
            <v>0</v>
          </cell>
          <cell r="AI4359" t="str">
            <v>Nusidėvėjęs</v>
          </cell>
          <cell r="AJ4359" t="str">
            <v>GVTNT</v>
          </cell>
        </row>
        <row r="4360">
          <cell r="AH4360">
            <v>0</v>
          </cell>
          <cell r="AI4360" t="str">
            <v>Nusidėvėjęs</v>
          </cell>
          <cell r="AJ4360" t="str">
            <v>GVTNT</v>
          </cell>
        </row>
        <row r="4361">
          <cell r="AH4361">
            <v>0</v>
          </cell>
          <cell r="AI4361" t="str">
            <v>Nusidėvėjęs</v>
          </cell>
          <cell r="AJ4361" t="str">
            <v>GVTNT</v>
          </cell>
        </row>
        <row r="4362">
          <cell r="AH4362">
            <v>0</v>
          </cell>
          <cell r="AI4362" t="str">
            <v>Nusidėvėjęs</v>
          </cell>
          <cell r="AJ4362" t="str">
            <v>GVTNT</v>
          </cell>
        </row>
        <row r="4363">
          <cell r="AH4363">
            <v>0</v>
          </cell>
          <cell r="AI4363" t="str">
            <v>Nusidėvėjęs</v>
          </cell>
          <cell r="AJ4363" t="str">
            <v>GVTNT</v>
          </cell>
        </row>
        <row r="4364">
          <cell r="AH4364">
            <v>0</v>
          </cell>
          <cell r="AI4364" t="str">
            <v>Nusidėvėjęs</v>
          </cell>
          <cell r="AJ4364" t="str">
            <v>GVTNT</v>
          </cell>
        </row>
        <row r="4365">
          <cell r="AH4365">
            <v>0</v>
          </cell>
          <cell r="AI4365" t="str">
            <v>Nusidėvėjęs</v>
          </cell>
          <cell r="AJ4365" t="str">
            <v>GVTNT</v>
          </cell>
        </row>
        <row r="4366">
          <cell r="AH4366">
            <v>0</v>
          </cell>
          <cell r="AI4366" t="str">
            <v>Nusidėvėjęs</v>
          </cell>
          <cell r="AJ4366" t="str">
            <v>GVTNT</v>
          </cell>
        </row>
        <row r="4367">
          <cell r="AH4367">
            <v>0</v>
          </cell>
          <cell r="AI4367" t="str">
            <v>Nusidėvėjęs</v>
          </cell>
          <cell r="AJ4367" t="str">
            <v>GVTNT</v>
          </cell>
        </row>
        <row r="4368">
          <cell r="AH4368">
            <v>0</v>
          </cell>
          <cell r="AI4368" t="str">
            <v>Nusidėvėjęs</v>
          </cell>
          <cell r="AJ4368" t="str">
            <v>GVTNT</v>
          </cell>
        </row>
        <row r="4369">
          <cell r="AH4369">
            <v>0</v>
          </cell>
          <cell r="AI4369" t="str">
            <v>Nusidėvėjęs</v>
          </cell>
          <cell r="AJ4369" t="str">
            <v>GVTNT</v>
          </cell>
        </row>
        <row r="4370">
          <cell r="AH4370">
            <v>0</v>
          </cell>
          <cell r="AI4370" t="str">
            <v>Nusidėvėjęs</v>
          </cell>
          <cell r="AJ4370" t="str">
            <v>GVTNT</v>
          </cell>
        </row>
        <row r="4371">
          <cell r="AH4371">
            <v>0</v>
          </cell>
          <cell r="AI4371" t="str">
            <v>Nusidėvėjęs</v>
          </cell>
          <cell r="AJ4371" t="str">
            <v>GVTNT</v>
          </cell>
        </row>
        <row r="4372">
          <cell r="AH4372">
            <v>0</v>
          </cell>
          <cell r="AI4372" t="str">
            <v>Nusidėvėjęs</v>
          </cell>
          <cell r="AJ4372" t="str">
            <v>GVTNT</v>
          </cell>
        </row>
        <row r="4373">
          <cell r="AH4373">
            <v>0</v>
          </cell>
          <cell r="AI4373" t="str">
            <v>Nusidėvėjęs</v>
          </cell>
          <cell r="AJ4373" t="str">
            <v>GVTNT</v>
          </cell>
        </row>
        <row r="4374">
          <cell r="AH4374">
            <v>0</v>
          </cell>
          <cell r="AI4374" t="str">
            <v>Nusidėvėjęs</v>
          </cell>
          <cell r="AJ4374" t="str">
            <v>GVTNT</v>
          </cell>
        </row>
        <row r="4375">
          <cell r="AH4375">
            <v>0</v>
          </cell>
          <cell r="AI4375" t="str">
            <v>Nusidėvėjęs</v>
          </cell>
          <cell r="AJ4375" t="str">
            <v>GVTNT</v>
          </cell>
        </row>
        <row r="4376">
          <cell r="AH4376">
            <v>0</v>
          </cell>
          <cell r="AI4376" t="str">
            <v>Nusidėvėjęs</v>
          </cell>
          <cell r="AJ4376" t="str">
            <v>GVTNT</v>
          </cell>
        </row>
        <row r="4377">
          <cell r="AH4377">
            <v>0</v>
          </cell>
          <cell r="AI4377" t="str">
            <v>Nusidėvėjęs</v>
          </cell>
          <cell r="AJ4377" t="str">
            <v>GVTNT</v>
          </cell>
        </row>
        <row r="4378">
          <cell r="AH4378">
            <v>0</v>
          </cell>
          <cell r="AI4378" t="str">
            <v>Nusidėvėjęs</v>
          </cell>
          <cell r="AJ4378" t="str">
            <v>GVTNT</v>
          </cell>
        </row>
        <row r="4379">
          <cell r="AH4379">
            <v>0</v>
          </cell>
          <cell r="AI4379" t="str">
            <v>Nusidėvėjęs</v>
          </cell>
          <cell r="AJ4379" t="str">
            <v>GVTNT</v>
          </cell>
        </row>
        <row r="4380">
          <cell r="AH4380">
            <v>0</v>
          </cell>
          <cell r="AI4380" t="str">
            <v>Nusidėvėjęs</v>
          </cell>
          <cell r="AJ4380" t="str">
            <v>GVTNT</v>
          </cell>
        </row>
        <row r="4381">
          <cell r="AH4381">
            <v>0</v>
          </cell>
          <cell r="AI4381" t="str">
            <v>Nusidėvėjęs</v>
          </cell>
          <cell r="AJ4381" t="str">
            <v>GVTNT</v>
          </cell>
        </row>
        <row r="4382">
          <cell r="AH4382">
            <v>0</v>
          </cell>
          <cell r="AI4382" t="str">
            <v>Nusidėvėjęs</v>
          </cell>
          <cell r="AJ4382" t="str">
            <v>GVTNT</v>
          </cell>
        </row>
        <row r="4383">
          <cell r="AH4383">
            <v>0</v>
          </cell>
          <cell r="AI4383" t="str">
            <v>Nusidėvėjęs</v>
          </cell>
          <cell r="AJ4383" t="str">
            <v>GVTNT</v>
          </cell>
        </row>
        <row r="4384">
          <cell r="AH4384">
            <v>0</v>
          </cell>
          <cell r="AI4384" t="str">
            <v>Nusidėvėjęs</v>
          </cell>
          <cell r="AJ4384" t="str">
            <v>GVTNT</v>
          </cell>
        </row>
        <row r="4385">
          <cell r="AH4385">
            <v>0</v>
          </cell>
          <cell r="AI4385" t="str">
            <v>Nusidėvėjęs</v>
          </cell>
          <cell r="AJ4385" t="str">
            <v>GVTNT</v>
          </cell>
        </row>
        <row r="4386">
          <cell r="AH4386">
            <v>0</v>
          </cell>
          <cell r="AI4386" t="str">
            <v>Nusidėvėjęs</v>
          </cell>
          <cell r="AJ4386" t="str">
            <v>GVTNT</v>
          </cell>
        </row>
        <row r="4387">
          <cell r="AH4387">
            <v>0</v>
          </cell>
          <cell r="AI4387" t="str">
            <v>Nusidėvėjęs</v>
          </cell>
          <cell r="AJ4387" t="str">
            <v>GVTNT</v>
          </cell>
        </row>
        <row r="4388">
          <cell r="AH4388">
            <v>0</v>
          </cell>
          <cell r="AI4388" t="str">
            <v>Nusidėvėjęs</v>
          </cell>
          <cell r="AJ4388" t="str">
            <v>GVTNT</v>
          </cell>
        </row>
        <row r="4389">
          <cell r="AH4389">
            <v>0</v>
          </cell>
          <cell r="AI4389" t="str">
            <v>Nusidėvėjęs</v>
          </cell>
          <cell r="AJ4389" t="str">
            <v>GVTNT</v>
          </cell>
        </row>
        <row r="4390">
          <cell r="AH4390">
            <v>0</v>
          </cell>
          <cell r="AI4390" t="str">
            <v>Nusidėvėjęs</v>
          </cell>
          <cell r="AJ4390" t="str">
            <v>GVTNT</v>
          </cell>
        </row>
        <row r="4391">
          <cell r="AH4391">
            <v>0</v>
          </cell>
          <cell r="AI4391" t="str">
            <v>Nusidėvėjęs</v>
          </cell>
          <cell r="AJ4391" t="str">
            <v>GVTNT</v>
          </cell>
        </row>
        <row r="4392">
          <cell r="AH4392">
            <v>0</v>
          </cell>
          <cell r="AI4392" t="str">
            <v>Nusidėvėjęs</v>
          </cell>
          <cell r="AJ4392" t="str">
            <v>GVTNT</v>
          </cell>
        </row>
        <row r="4393">
          <cell r="AH4393">
            <v>0</v>
          </cell>
          <cell r="AI4393" t="str">
            <v>Nusidėvėjęs</v>
          </cell>
          <cell r="AJ4393" t="str">
            <v>GVTNT</v>
          </cell>
        </row>
        <row r="4394">
          <cell r="AH4394">
            <v>0</v>
          </cell>
          <cell r="AI4394" t="str">
            <v>Nusidėvėjęs</v>
          </cell>
          <cell r="AJ4394" t="str">
            <v>GVTNT</v>
          </cell>
        </row>
        <row r="4395">
          <cell r="AH4395">
            <v>0</v>
          </cell>
          <cell r="AI4395" t="str">
            <v>Nusidėvėjęs</v>
          </cell>
          <cell r="AJ4395" t="str">
            <v>GVTNT</v>
          </cell>
        </row>
        <row r="4396">
          <cell r="AH4396">
            <v>0</v>
          </cell>
          <cell r="AI4396" t="str">
            <v>Nusidėvėjęs</v>
          </cell>
          <cell r="AJ4396" t="str">
            <v>GVTNT</v>
          </cell>
        </row>
        <row r="4397">
          <cell r="AH4397">
            <v>0</v>
          </cell>
          <cell r="AI4397" t="str">
            <v>Nusidėvėjęs</v>
          </cell>
          <cell r="AJ4397" t="str">
            <v>GVTNT</v>
          </cell>
        </row>
        <row r="4398">
          <cell r="AH4398">
            <v>0</v>
          </cell>
          <cell r="AI4398" t="str">
            <v>Nusidėvėjęs</v>
          </cell>
          <cell r="AJ4398" t="str">
            <v>GVTNT</v>
          </cell>
        </row>
        <row r="4399">
          <cell r="AH4399">
            <v>0</v>
          </cell>
          <cell r="AI4399" t="str">
            <v>Nusidėvėjęs</v>
          </cell>
          <cell r="AJ4399" t="str">
            <v>GVTNT</v>
          </cell>
        </row>
        <row r="4400">
          <cell r="AH4400">
            <v>0</v>
          </cell>
          <cell r="AI4400" t="str">
            <v>Nusidėvėjęs</v>
          </cell>
          <cell r="AJ4400" t="str">
            <v>GVTNT</v>
          </cell>
        </row>
        <row r="4401">
          <cell r="AH4401">
            <v>0</v>
          </cell>
          <cell r="AI4401" t="str">
            <v>Nusidėvėjęs</v>
          </cell>
          <cell r="AJ4401" t="str">
            <v>GVTNT</v>
          </cell>
        </row>
        <row r="4402">
          <cell r="AH4402">
            <v>0</v>
          </cell>
          <cell r="AI4402" t="str">
            <v>Nusidėvėjęs</v>
          </cell>
          <cell r="AJ4402" t="str">
            <v>GVTNT</v>
          </cell>
        </row>
        <row r="4403">
          <cell r="AH4403">
            <v>0</v>
          </cell>
          <cell r="AI4403" t="str">
            <v>Nusidėvėjęs</v>
          </cell>
          <cell r="AJ4403" t="str">
            <v>GVTNT</v>
          </cell>
        </row>
        <row r="4404">
          <cell r="AH4404">
            <v>0</v>
          </cell>
          <cell r="AI4404" t="str">
            <v>Nusidėvėjęs</v>
          </cell>
          <cell r="AJ4404" t="str">
            <v>GVTNT</v>
          </cell>
        </row>
        <row r="4405">
          <cell r="AH4405">
            <v>0</v>
          </cell>
          <cell r="AI4405" t="str">
            <v>Nusidėvėjęs</v>
          </cell>
          <cell r="AJ4405" t="str">
            <v>GVTNT</v>
          </cell>
        </row>
        <row r="4406">
          <cell r="AH4406">
            <v>0</v>
          </cell>
          <cell r="AI4406" t="str">
            <v>Nusidėvėjęs</v>
          </cell>
          <cell r="AJ4406" t="str">
            <v>GVTNT</v>
          </cell>
        </row>
        <row r="4407">
          <cell r="AH4407">
            <v>0</v>
          </cell>
          <cell r="AI4407" t="str">
            <v>Nusidėvėjęs</v>
          </cell>
          <cell r="AJ4407" t="str">
            <v>GVTNT</v>
          </cell>
        </row>
        <row r="4408">
          <cell r="AH4408">
            <v>0</v>
          </cell>
          <cell r="AI4408" t="str">
            <v>Nusidėvėjęs</v>
          </cell>
          <cell r="AJ4408" t="str">
            <v>GVTNT</v>
          </cell>
        </row>
        <row r="4409">
          <cell r="AH4409">
            <v>0</v>
          </cell>
          <cell r="AI4409" t="str">
            <v>Nusidėvėjęs</v>
          </cell>
          <cell r="AJ4409" t="str">
            <v>GVTNT</v>
          </cell>
        </row>
        <row r="4410">
          <cell r="AH4410">
            <v>0</v>
          </cell>
          <cell r="AI4410" t="str">
            <v>Nusidėvėjęs</v>
          </cell>
          <cell r="AJ4410" t="str">
            <v>GVTNT</v>
          </cell>
        </row>
        <row r="4411">
          <cell r="AH4411">
            <v>0</v>
          </cell>
          <cell r="AI4411" t="str">
            <v>Nusidėvėjęs</v>
          </cell>
          <cell r="AJ4411" t="str">
            <v>GVTNT</v>
          </cell>
        </row>
        <row r="4412">
          <cell r="AH4412">
            <v>0</v>
          </cell>
          <cell r="AI4412" t="str">
            <v>Nusidėvėjęs</v>
          </cell>
          <cell r="AJ4412" t="str">
            <v>GVTNT</v>
          </cell>
        </row>
        <row r="4413">
          <cell r="AH4413">
            <v>0</v>
          </cell>
          <cell r="AI4413" t="str">
            <v>Nusidėvėjęs</v>
          </cell>
          <cell r="AJ4413" t="str">
            <v>GVTNT</v>
          </cell>
        </row>
        <row r="4414">
          <cell r="AH4414">
            <v>0</v>
          </cell>
          <cell r="AI4414" t="str">
            <v>Nusidėvėjęs</v>
          </cell>
          <cell r="AJ4414" t="str">
            <v>GVTNT</v>
          </cell>
        </row>
        <row r="4415">
          <cell r="AH4415">
            <v>0</v>
          </cell>
          <cell r="AI4415" t="str">
            <v>Nusidėvėjęs</v>
          </cell>
          <cell r="AJ4415" t="str">
            <v>GVTNT</v>
          </cell>
        </row>
        <row r="4416">
          <cell r="AH4416">
            <v>0</v>
          </cell>
          <cell r="AI4416" t="str">
            <v>Nusidėvėjęs</v>
          </cell>
          <cell r="AJ4416" t="str">
            <v>GVTNT</v>
          </cell>
        </row>
        <row r="4417">
          <cell r="AH4417">
            <v>0</v>
          </cell>
          <cell r="AI4417" t="str">
            <v>Nusidėvėjęs</v>
          </cell>
          <cell r="AJ4417" t="str">
            <v>GVTNT</v>
          </cell>
        </row>
        <row r="4418">
          <cell r="AH4418">
            <v>0</v>
          </cell>
          <cell r="AI4418" t="str">
            <v>Nusidėvėjęs</v>
          </cell>
          <cell r="AJ4418" t="str">
            <v>GVTNT</v>
          </cell>
        </row>
        <row r="4419">
          <cell r="AH4419">
            <v>0</v>
          </cell>
          <cell r="AI4419" t="str">
            <v>Nusidėvėjęs</v>
          </cell>
          <cell r="AJ4419" t="str">
            <v>GVTNT</v>
          </cell>
        </row>
        <row r="4420">
          <cell r="AH4420">
            <v>0</v>
          </cell>
          <cell r="AI4420" t="str">
            <v>Nusidėvėjęs</v>
          </cell>
          <cell r="AJ4420" t="str">
            <v>GVTNT</v>
          </cell>
        </row>
        <row r="4421">
          <cell r="AH4421">
            <v>0</v>
          </cell>
          <cell r="AI4421" t="str">
            <v>Nusidėvėjęs</v>
          </cell>
          <cell r="AJ4421" t="str">
            <v>GVTNT</v>
          </cell>
        </row>
        <row r="4422">
          <cell r="AH4422">
            <v>0</v>
          </cell>
          <cell r="AI4422" t="str">
            <v>Nusidėvėjęs</v>
          </cell>
          <cell r="AJ4422" t="str">
            <v>GVTNT</v>
          </cell>
        </row>
        <row r="4423">
          <cell r="AH4423">
            <v>0</v>
          </cell>
          <cell r="AI4423" t="str">
            <v>Nusidėvėjęs</v>
          </cell>
          <cell r="AJ4423" t="str">
            <v>GVTNT</v>
          </cell>
        </row>
        <row r="4424">
          <cell r="AH4424">
            <v>0</v>
          </cell>
          <cell r="AI4424" t="str">
            <v>Nusidėvėjęs</v>
          </cell>
          <cell r="AJ4424" t="str">
            <v>GVTNT</v>
          </cell>
        </row>
        <row r="4425">
          <cell r="AH4425">
            <v>0</v>
          </cell>
          <cell r="AI4425" t="str">
            <v>Nusidėvėjęs</v>
          </cell>
          <cell r="AJ4425" t="str">
            <v>GVTNT</v>
          </cell>
        </row>
        <row r="4426">
          <cell r="AH4426">
            <v>0</v>
          </cell>
          <cell r="AI4426" t="str">
            <v>Nusidėvėjęs</v>
          </cell>
          <cell r="AJ4426" t="str">
            <v>GVTNT</v>
          </cell>
        </row>
        <row r="4427">
          <cell r="AH4427">
            <v>0</v>
          </cell>
          <cell r="AI4427" t="str">
            <v>Nusidėvėjęs</v>
          </cell>
          <cell r="AJ4427" t="str">
            <v>GVTNT</v>
          </cell>
        </row>
        <row r="4428">
          <cell r="AH4428">
            <v>0</v>
          </cell>
          <cell r="AI4428" t="str">
            <v>Nusidėvėjęs</v>
          </cell>
          <cell r="AJ4428" t="str">
            <v>GVTNT</v>
          </cell>
        </row>
        <row r="4429">
          <cell r="AH4429">
            <v>0</v>
          </cell>
          <cell r="AI4429" t="str">
            <v>Nusidėvėjęs</v>
          </cell>
          <cell r="AJ4429" t="str">
            <v>GVTNT</v>
          </cell>
        </row>
        <row r="4430">
          <cell r="AH4430">
            <v>0</v>
          </cell>
          <cell r="AI4430" t="str">
            <v>Nusidėvėjęs</v>
          </cell>
          <cell r="AJ4430" t="str">
            <v>GVTNT</v>
          </cell>
        </row>
        <row r="4431">
          <cell r="AH4431">
            <v>0</v>
          </cell>
          <cell r="AI4431" t="str">
            <v>Nusidėvėjęs</v>
          </cell>
          <cell r="AJ4431" t="str">
            <v>GVTNT</v>
          </cell>
        </row>
        <row r="4432">
          <cell r="AH4432">
            <v>0</v>
          </cell>
          <cell r="AI4432" t="str">
            <v>Nusidėvėjęs</v>
          </cell>
          <cell r="AJ4432" t="str">
            <v>GVTNT</v>
          </cell>
        </row>
        <row r="4433">
          <cell r="AH4433">
            <v>0</v>
          </cell>
          <cell r="AI4433" t="str">
            <v>Nusidėvėjęs</v>
          </cell>
          <cell r="AJ4433" t="str">
            <v>GVTNT</v>
          </cell>
        </row>
        <row r="4434">
          <cell r="AH4434">
            <v>0</v>
          </cell>
          <cell r="AI4434" t="str">
            <v>Nusidėvėjęs</v>
          </cell>
          <cell r="AJ4434" t="str">
            <v>GVTNT</v>
          </cell>
        </row>
        <row r="4435">
          <cell r="AH4435">
            <v>0</v>
          </cell>
          <cell r="AI4435" t="str">
            <v>Nusidėvėjęs</v>
          </cell>
          <cell r="AJ4435" t="str">
            <v>GVTNT</v>
          </cell>
        </row>
        <row r="4436">
          <cell r="AH4436">
            <v>0</v>
          </cell>
          <cell r="AI4436" t="str">
            <v>Nusidėvėjęs</v>
          </cell>
          <cell r="AJ4436" t="str">
            <v>GVTNT</v>
          </cell>
        </row>
        <row r="4437">
          <cell r="AH4437">
            <v>0</v>
          </cell>
          <cell r="AI4437" t="str">
            <v>Nusidėvėjęs</v>
          </cell>
          <cell r="AJ4437" t="str">
            <v>GVTNT</v>
          </cell>
        </row>
        <row r="4438">
          <cell r="AH4438">
            <v>0</v>
          </cell>
          <cell r="AI4438" t="str">
            <v>Nusidėvėjęs</v>
          </cell>
          <cell r="AJ4438" t="str">
            <v>GVTNT</v>
          </cell>
        </row>
        <row r="4439">
          <cell r="AH4439">
            <v>0</v>
          </cell>
          <cell r="AI4439" t="str">
            <v>Nusidėvėjęs</v>
          </cell>
          <cell r="AJ4439" t="str">
            <v>GVTNT</v>
          </cell>
        </row>
        <row r="4440">
          <cell r="AH4440">
            <v>0</v>
          </cell>
          <cell r="AI4440" t="str">
            <v>Nusidėvėjęs</v>
          </cell>
          <cell r="AJ4440" t="str">
            <v>GVTNT</v>
          </cell>
        </row>
        <row r="4441">
          <cell r="AH4441">
            <v>0</v>
          </cell>
          <cell r="AI4441" t="str">
            <v>Nusidėvėjęs</v>
          </cell>
          <cell r="AJ4441" t="str">
            <v>GVTNT</v>
          </cell>
        </row>
        <row r="4442">
          <cell r="AH4442">
            <v>0</v>
          </cell>
          <cell r="AI4442" t="str">
            <v>Nusidėvėjęs</v>
          </cell>
          <cell r="AJ4442" t="str">
            <v>GVTNT</v>
          </cell>
        </row>
        <row r="4443">
          <cell r="AH4443">
            <v>0</v>
          </cell>
          <cell r="AI4443" t="str">
            <v>Nusidėvėjęs</v>
          </cell>
          <cell r="AJ4443" t="str">
            <v>GVTNT</v>
          </cell>
        </row>
        <row r="4444">
          <cell r="AH4444">
            <v>0</v>
          </cell>
          <cell r="AI4444" t="str">
            <v>Nusidėvėjęs</v>
          </cell>
          <cell r="AJ4444" t="str">
            <v>GVTNT</v>
          </cell>
        </row>
        <row r="4445">
          <cell r="AH4445">
            <v>0</v>
          </cell>
          <cell r="AI4445" t="str">
            <v>Nusidėvėjęs</v>
          </cell>
          <cell r="AJ4445" t="str">
            <v>GVTNT</v>
          </cell>
        </row>
        <row r="4446">
          <cell r="AH4446">
            <v>0</v>
          </cell>
          <cell r="AI4446" t="str">
            <v>Nusidėvėjęs</v>
          </cell>
          <cell r="AJ4446" t="str">
            <v>GVTNT</v>
          </cell>
        </row>
        <row r="4447">
          <cell r="AH4447">
            <v>0</v>
          </cell>
          <cell r="AI4447" t="str">
            <v>Nusidėvėjęs</v>
          </cell>
          <cell r="AJ4447" t="str">
            <v>GVTNT</v>
          </cell>
        </row>
        <row r="4448">
          <cell r="AH4448">
            <v>0</v>
          </cell>
          <cell r="AI4448" t="str">
            <v>Nusidėvėjęs</v>
          </cell>
          <cell r="AJ4448" t="str">
            <v>GVTNT</v>
          </cell>
        </row>
        <row r="4449">
          <cell r="AH4449">
            <v>0</v>
          </cell>
          <cell r="AI4449" t="str">
            <v>Nusidėvėjęs</v>
          </cell>
          <cell r="AJ4449" t="str">
            <v>GVTNT</v>
          </cell>
        </row>
        <row r="4450">
          <cell r="AH4450">
            <v>0</v>
          </cell>
          <cell r="AI4450" t="str">
            <v>Nusidėvėjęs</v>
          </cell>
          <cell r="AJ4450" t="str">
            <v>GVTNT</v>
          </cell>
        </row>
        <row r="4451">
          <cell r="AH4451">
            <v>0</v>
          </cell>
          <cell r="AI4451" t="str">
            <v>Nusidėvėjęs</v>
          </cell>
          <cell r="AJ4451" t="str">
            <v>GVTNT</v>
          </cell>
        </row>
        <row r="4452">
          <cell r="AH4452">
            <v>0</v>
          </cell>
          <cell r="AI4452" t="str">
            <v>Nusidėvėjęs</v>
          </cell>
          <cell r="AJ4452" t="str">
            <v>GVTNT</v>
          </cell>
        </row>
        <row r="4453">
          <cell r="AH4453">
            <v>0</v>
          </cell>
          <cell r="AI4453" t="str">
            <v>Nusidėvėjęs</v>
          </cell>
          <cell r="AJ4453" t="str">
            <v>GVTNT</v>
          </cell>
        </row>
        <row r="4454">
          <cell r="AH4454">
            <v>0</v>
          </cell>
          <cell r="AI4454" t="str">
            <v>Nusidėvėjęs</v>
          </cell>
          <cell r="AJ4454" t="str">
            <v>GVTNT</v>
          </cell>
        </row>
        <row r="4455">
          <cell r="AH4455">
            <v>0</v>
          </cell>
          <cell r="AI4455" t="str">
            <v>Nusidėvėjęs</v>
          </cell>
          <cell r="AJ4455" t="str">
            <v>GVTNT</v>
          </cell>
        </row>
        <row r="4456">
          <cell r="AH4456">
            <v>0</v>
          </cell>
          <cell r="AI4456" t="str">
            <v>Nusidėvėjęs</v>
          </cell>
          <cell r="AJ4456" t="str">
            <v>GVTNT</v>
          </cell>
        </row>
        <row r="4457">
          <cell r="AH4457">
            <v>0</v>
          </cell>
          <cell r="AI4457" t="str">
            <v>Nusidėvėjęs</v>
          </cell>
          <cell r="AJ4457" t="str">
            <v>GVTNT</v>
          </cell>
        </row>
        <row r="4458">
          <cell r="AH4458">
            <v>0</v>
          </cell>
          <cell r="AI4458" t="str">
            <v>Nusidėvėjęs</v>
          </cell>
          <cell r="AJ4458" t="str">
            <v>GVTNT</v>
          </cell>
        </row>
        <row r="4459">
          <cell r="AH4459">
            <v>0</v>
          </cell>
          <cell r="AI4459" t="str">
            <v>Nusidėvėjęs</v>
          </cell>
          <cell r="AJ4459" t="str">
            <v>GVTNT</v>
          </cell>
        </row>
        <row r="4460">
          <cell r="AH4460">
            <v>0</v>
          </cell>
          <cell r="AI4460" t="str">
            <v>Nusidėvėjęs</v>
          </cell>
          <cell r="AJ4460" t="str">
            <v>GVTNT</v>
          </cell>
        </row>
        <row r="4461">
          <cell r="AH4461">
            <v>0</v>
          </cell>
          <cell r="AI4461" t="str">
            <v>Nusidėvėjęs</v>
          </cell>
          <cell r="AJ4461" t="str">
            <v>GVTNT</v>
          </cell>
        </row>
        <row r="4462">
          <cell r="AH4462">
            <v>0</v>
          </cell>
          <cell r="AI4462" t="str">
            <v>Nusidėvėjęs</v>
          </cell>
          <cell r="AJ4462" t="str">
            <v>GVTNT</v>
          </cell>
        </row>
        <row r="4463">
          <cell r="AH4463">
            <v>0</v>
          </cell>
          <cell r="AI4463" t="str">
            <v>Nusidėvėjęs</v>
          </cell>
          <cell r="AJ4463" t="str">
            <v>GVTNT</v>
          </cell>
        </row>
        <row r="4464">
          <cell r="AH4464">
            <v>0</v>
          </cell>
          <cell r="AI4464" t="str">
            <v>Nusidėvėjęs</v>
          </cell>
          <cell r="AJ4464" t="str">
            <v>GVTNT</v>
          </cell>
        </row>
        <row r="4465">
          <cell r="AH4465">
            <v>0</v>
          </cell>
          <cell r="AI4465" t="str">
            <v>Nusidėvėjęs</v>
          </cell>
          <cell r="AJ4465" t="str">
            <v>GVTNT</v>
          </cell>
        </row>
        <row r="4466">
          <cell r="AH4466">
            <v>0</v>
          </cell>
          <cell r="AI4466" t="str">
            <v>Nusidėvėjęs</v>
          </cell>
          <cell r="AJ4466" t="str">
            <v>GVTNT</v>
          </cell>
        </row>
        <row r="4467">
          <cell r="AH4467">
            <v>0</v>
          </cell>
          <cell r="AI4467" t="str">
            <v>Nusidėvėjęs</v>
          </cell>
          <cell r="AJ4467" t="str">
            <v>GVTNT</v>
          </cell>
        </row>
        <row r="4468">
          <cell r="AH4468">
            <v>0</v>
          </cell>
          <cell r="AI4468" t="str">
            <v>Nusidėvėjęs</v>
          </cell>
          <cell r="AJ4468" t="str">
            <v>GVTNT</v>
          </cell>
        </row>
        <row r="4469">
          <cell r="AH4469">
            <v>0</v>
          </cell>
          <cell r="AI4469" t="str">
            <v>Nusidėvėjęs</v>
          </cell>
          <cell r="AJ4469" t="str">
            <v>GVTNT</v>
          </cell>
        </row>
        <row r="4470">
          <cell r="AH4470">
            <v>0</v>
          </cell>
          <cell r="AI4470" t="str">
            <v>Nusidėvėjęs</v>
          </cell>
          <cell r="AJ4470" t="str">
            <v>GVTNT</v>
          </cell>
        </row>
        <row r="4471">
          <cell r="AH4471">
            <v>0</v>
          </cell>
          <cell r="AI4471" t="str">
            <v>Nusidėvėjęs</v>
          </cell>
          <cell r="AJ4471" t="str">
            <v>GVTNT</v>
          </cell>
        </row>
        <row r="4472">
          <cell r="AH4472">
            <v>0</v>
          </cell>
          <cell r="AI4472" t="str">
            <v>Nusidėvėjęs</v>
          </cell>
          <cell r="AJ4472" t="str">
            <v>GVTNT</v>
          </cell>
        </row>
        <row r="4473">
          <cell r="AH4473">
            <v>0</v>
          </cell>
          <cell r="AI4473" t="str">
            <v>Nusidėvėjęs</v>
          </cell>
          <cell r="AJ4473" t="str">
            <v>GVTNT</v>
          </cell>
        </row>
        <row r="4474">
          <cell r="AH4474">
            <v>0</v>
          </cell>
          <cell r="AI4474" t="str">
            <v>Nusidėvėjęs</v>
          </cell>
          <cell r="AJ4474" t="str">
            <v>GVTNT</v>
          </cell>
        </row>
        <row r="4475">
          <cell r="AH4475">
            <v>0</v>
          </cell>
          <cell r="AI4475" t="str">
            <v>Nusidėvėjęs</v>
          </cell>
          <cell r="AJ4475" t="str">
            <v>GVTNT</v>
          </cell>
        </row>
        <row r="4476">
          <cell r="AH4476">
            <v>0</v>
          </cell>
          <cell r="AI4476" t="str">
            <v>Nusidėvėjęs</v>
          </cell>
          <cell r="AJ4476" t="str">
            <v>GVTNT</v>
          </cell>
        </row>
        <row r="4477">
          <cell r="AH4477">
            <v>0</v>
          </cell>
          <cell r="AI4477" t="str">
            <v>Nusidėvėjęs</v>
          </cell>
          <cell r="AJ4477" t="str">
            <v>GVTNT</v>
          </cell>
        </row>
        <row r="4478">
          <cell r="AH4478">
            <v>0</v>
          </cell>
          <cell r="AI4478" t="str">
            <v>Nusidėvėjęs</v>
          </cell>
          <cell r="AJ4478" t="str">
            <v>GVTNT</v>
          </cell>
        </row>
        <row r="4479">
          <cell r="AH4479">
            <v>0</v>
          </cell>
          <cell r="AI4479" t="str">
            <v>Nusidėvėjęs</v>
          </cell>
          <cell r="AJ4479" t="str">
            <v>GVTNT</v>
          </cell>
        </row>
        <row r="4480">
          <cell r="AH4480">
            <v>0</v>
          </cell>
          <cell r="AI4480" t="str">
            <v>Nusidėvėjęs</v>
          </cell>
          <cell r="AJ4480" t="str">
            <v>GVTNT</v>
          </cell>
        </row>
        <row r="4481">
          <cell r="AH4481">
            <v>0</v>
          </cell>
          <cell r="AI4481" t="str">
            <v>Nusidėvėjęs</v>
          </cell>
          <cell r="AJ4481" t="str">
            <v>GVTNT</v>
          </cell>
        </row>
        <row r="4482">
          <cell r="AH4482">
            <v>0</v>
          </cell>
          <cell r="AI4482" t="str">
            <v>Nusidėvėjęs</v>
          </cell>
          <cell r="AJ4482" t="str">
            <v>GVTNT</v>
          </cell>
        </row>
        <row r="4483">
          <cell r="AH4483">
            <v>0</v>
          </cell>
          <cell r="AI4483" t="str">
            <v>Nusidėvėjęs</v>
          </cell>
          <cell r="AJ4483" t="str">
            <v>GVTNT</v>
          </cell>
        </row>
        <row r="4484">
          <cell r="AH4484">
            <v>0</v>
          </cell>
          <cell r="AI4484" t="str">
            <v>Nusidėvėjęs</v>
          </cell>
          <cell r="AJ4484" t="str">
            <v>GVTNT</v>
          </cell>
        </row>
        <row r="4485">
          <cell r="AH4485">
            <v>0</v>
          </cell>
          <cell r="AI4485" t="str">
            <v>Nusidėvėjęs</v>
          </cell>
          <cell r="AJ4485" t="str">
            <v>GVTNT</v>
          </cell>
        </row>
        <row r="4486">
          <cell r="AH4486">
            <v>0</v>
          </cell>
          <cell r="AI4486" t="str">
            <v>Nusidėvėjęs</v>
          </cell>
          <cell r="AJ4486" t="str">
            <v>GVTNT</v>
          </cell>
        </row>
        <row r="4487">
          <cell r="AH4487">
            <v>0</v>
          </cell>
          <cell r="AI4487" t="str">
            <v>Nusidėvėjęs</v>
          </cell>
          <cell r="AJ4487" t="str">
            <v>GVTNT</v>
          </cell>
        </row>
        <row r="4488">
          <cell r="AH4488">
            <v>0</v>
          </cell>
          <cell r="AI4488" t="str">
            <v>Nusidėvėjęs</v>
          </cell>
          <cell r="AJ4488" t="str">
            <v>GVTNT</v>
          </cell>
        </row>
        <row r="4489">
          <cell r="AH4489">
            <v>0</v>
          </cell>
          <cell r="AI4489" t="str">
            <v>Nusidėvėjęs</v>
          </cell>
          <cell r="AJ4489" t="str">
            <v>GVTNT</v>
          </cell>
        </row>
        <row r="4490">
          <cell r="AH4490">
            <v>0</v>
          </cell>
          <cell r="AI4490" t="str">
            <v>Nusidėvėjęs</v>
          </cell>
          <cell r="AJ4490" t="str">
            <v>GVTNT</v>
          </cell>
        </row>
        <row r="4491">
          <cell r="AH4491">
            <v>0</v>
          </cell>
          <cell r="AI4491" t="str">
            <v>Nusidėvėjęs</v>
          </cell>
          <cell r="AJ4491" t="str">
            <v>GVTNT</v>
          </cell>
        </row>
        <row r="4492">
          <cell r="AH4492">
            <v>0</v>
          </cell>
          <cell r="AI4492" t="str">
            <v>Nusidėvėjęs</v>
          </cell>
          <cell r="AJ4492" t="str">
            <v>GVTNT</v>
          </cell>
        </row>
        <row r="4493">
          <cell r="AH4493">
            <v>0</v>
          </cell>
          <cell r="AI4493" t="str">
            <v>Nusidėvėjęs</v>
          </cell>
          <cell r="AJ4493" t="str">
            <v>GVTNT</v>
          </cell>
        </row>
        <row r="4494">
          <cell r="AH4494">
            <v>0</v>
          </cell>
          <cell r="AI4494" t="str">
            <v>Nusidėvėjęs</v>
          </cell>
          <cell r="AJ4494" t="str">
            <v>GVTNT</v>
          </cell>
        </row>
        <row r="4495">
          <cell r="AH4495">
            <v>0</v>
          </cell>
          <cell r="AI4495" t="str">
            <v>Nusidėvėjęs</v>
          </cell>
          <cell r="AJ4495" t="str">
            <v>GVTNT</v>
          </cell>
        </row>
        <row r="4496">
          <cell r="AH4496">
            <v>0</v>
          </cell>
          <cell r="AI4496" t="str">
            <v>Nusidėvėjęs</v>
          </cell>
          <cell r="AJ4496" t="str">
            <v>GVTNT</v>
          </cell>
        </row>
        <row r="4497">
          <cell r="AH4497">
            <v>0</v>
          </cell>
          <cell r="AI4497" t="str">
            <v>Nusidėvėjęs</v>
          </cell>
          <cell r="AJ4497" t="str">
            <v>GVTNT</v>
          </cell>
        </row>
        <row r="4498">
          <cell r="AH4498">
            <v>0</v>
          </cell>
          <cell r="AI4498" t="str">
            <v>Nusidėvėjęs</v>
          </cell>
          <cell r="AJ4498" t="str">
            <v>GVTNT</v>
          </cell>
        </row>
        <row r="4499">
          <cell r="AH4499">
            <v>0</v>
          </cell>
          <cell r="AI4499" t="str">
            <v>Nusidėvėjęs</v>
          </cell>
          <cell r="AJ4499" t="str">
            <v>GVTNT</v>
          </cell>
        </row>
        <row r="4500">
          <cell r="AH4500">
            <v>0</v>
          </cell>
          <cell r="AI4500" t="str">
            <v>Nusidėvėjęs</v>
          </cell>
          <cell r="AJ4500" t="str">
            <v>GVTNT</v>
          </cell>
        </row>
        <row r="4501">
          <cell r="AH4501">
            <v>0</v>
          </cell>
          <cell r="AI4501" t="str">
            <v>Nusidėvėjęs</v>
          </cell>
          <cell r="AJ4501" t="str">
            <v>GVTNT</v>
          </cell>
        </row>
        <row r="4502">
          <cell r="AH4502">
            <v>0</v>
          </cell>
          <cell r="AI4502" t="str">
            <v>Nusidėvėjęs</v>
          </cell>
          <cell r="AJ4502" t="str">
            <v>GVTNT</v>
          </cell>
        </row>
        <row r="4503">
          <cell r="AH4503">
            <v>0</v>
          </cell>
          <cell r="AI4503" t="str">
            <v>Nusidėvėjęs</v>
          </cell>
          <cell r="AJ4503" t="str">
            <v>GVTNT</v>
          </cell>
        </row>
        <row r="4504">
          <cell r="AH4504">
            <v>0</v>
          </cell>
          <cell r="AI4504" t="str">
            <v>Nusidėvėjęs</v>
          </cell>
          <cell r="AJ4504" t="str">
            <v>GVTNT</v>
          </cell>
        </row>
        <row r="4505">
          <cell r="AH4505">
            <v>0</v>
          </cell>
          <cell r="AI4505" t="str">
            <v>Nusidėvėjęs</v>
          </cell>
          <cell r="AJ4505" t="str">
            <v>GVTNT</v>
          </cell>
        </row>
        <row r="4506">
          <cell r="AH4506">
            <v>0</v>
          </cell>
          <cell r="AI4506" t="str">
            <v>Nusidėvėjęs</v>
          </cell>
          <cell r="AJ4506" t="str">
            <v>GVTNT</v>
          </cell>
        </row>
        <row r="4507">
          <cell r="AH4507">
            <v>0</v>
          </cell>
          <cell r="AI4507" t="str">
            <v>Nusidėvėjęs</v>
          </cell>
          <cell r="AJ4507" t="str">
            <v>GVTNT</v>
          </cell>
        </row>
        <row r="4508">
          <cell r="AH4508">
            <v>0</v>
          </cell>
          <cell r="AI4508" t="str">
            <v>Nusidėvėjęs</v>
          </cell>
          <cell r="AJ4508" t="str">
            <v>GVTNT</v>
          </cell>
        </row>
        <row r="4509">
          <cell r="AH4509">
            <v>0</v>
          </cell>
          <cell r="AI4509" t="str">
            <v>Nusidėvėjęs</v>
          </cell>
          <cell r="AJ4509" t="str">
            <v>GVTNT</v>
          </cell>
        </row>
        <row r="4510">
          <cell r="AH4510">
            <v>0</v>
          </cell>
          <cell r="AI4510" t="str">
            <v>Nusidėvėjęs</v>
          </cell>
          <cell r="AJ4510" t="str">
            <v>GVTNT</v>
          </cell>
        </row>
        <row r="4511">
          <cell r="AH4511">
            <v>0</v>
          </cell>
          <cell r="AI4511" t="str">
            <v>Nusidėvėjęs</v>
          </cell>
          <cell r="AJ4511" t="str">
            <v>GVTNT</v>
          </cell>
        </row>
        <row r="4512">
          <cell r="AH4512">
            <v>0</v>
          </cell>
          <cell r="AI4512" t="str">
            <v>Nusidėvėjęs</v>
          </cell>
          <cell r="AJ4512" t="str">
            <v>GVTNT</v>
          </cell>
        </row>
        <row r="4513">
          <cell r="AH4513">
            <v>0</v>
          </cell>
          <cell r="AI4513" t="str">
            <v>Nusidėvėjęs</v>
          </cell>
          <cell r="AJ4513" t="str">
            <v>GVTNT</v>
          </cell>
        </row>
        <row r="4514">
          <cell r="AH4514">
            <v>0</v>
          </cell>
          <cell r="AI4514" t="str">
            <v>Nusidėvėjęs</v>
          </cell>
          <cell r="AJ4514" t="str">
            <v>GVTNT</v>
          </cell>
        </row>
        <row r="4515">
          <cell r="AH4515">
            <v>0</v>
          </cell>
          <cell r="AI4515" t="str">
            <v>Nusidėvėjęs</v>
          </cell>
          <cell r="AJ4515" t="str">
            <v>GVTNT</v>
          </cell>
        </row>
        <row r="4516">
          <cell r="AH4516">
            <v>0</v>
          </cell>
          <cell r="AI4516" t="str">
            <v>Nusidėvėjęs</v>
          </cell>
          <cell r="AJ4516" t="str">
            <v>GVTNT</v>
          </cell>
        </row>
        <row r="4517">
          <cell r="AH4517">
            <v>0</v>
          </cell>
          <cell r="AI4517" t="str">
            <v>Nusidėvėjęs</v>
          </cell>
          <cell r="AJ4517" t="str">
            <v>GVTNT</v>
          </cell>
        </row>
        <row r="4518">
          <cell r="AH4518">
            <v>0</v>
          </cell>
          <cell r="AI4518" t="str">
            <v>Nusidėvėjęs</v>
          </cell>
          <cell r="AJ4518" t="str">
            <v>GVTNT</v>
          </cell>
        </row>
        <row r="4519">
          <cell r="AH4519">
            <v>0</v>
          </cell>
          <cell r="AI4519" t="str">
            <v>Nusidėvėjęs</v>
          </cell>
          <cell r="AJ4519" t="str">
            <v>GVTNT</v>
          </cell>
        </row>
        <row r="4520">
          <cell r="AH4520">
            <v>0</v>
          </cell>
          <cell r="AI4520" t="str">
            <v>Nusidėvėjęs</v>
          </cell>
          <cell r="AJ4520" t="str">
            <v>GVTNT</v>
          </cell>
        </row>
        <row r="4521">
          <cell r="AH4521">
            <v>0</v>
          </cell>
          <cell r="AI4521" t="str">
            <v>Nusidėvėjęs</v>
          </cell>
          <cell r="AJ4521" t="str">
            <v>GVTNT</v>
          </cell>
        </row>
        <row r="4522">
          <cell r="AH4522">
            <v>0</v>
          </cell>
          <cell r="AI4522" t="str">
            <v>Nusidėvėjęs</v>
          </cell>
          <cell r="AJ4522" t="str">
            <v>GVTNT</v>
          </cell>
        </row>
        <row r="4523">
          <cell r="AH4523">
            <v>0</v>
          </cell>
          <cell r="AI4523" t="str">
            <v>Nusidėvėjęs</v>
          </cell>
          <cell r="AJ4523" t="str">
            <v>GVTNT</v>
          </cell>
        </row>
        <row r="4524">
          <cell r="AH4524">
            <v>0</v>
          </cell>
          <cell r="AI4524" t="str">
            <v>Nusidėvėjęs</v>
          </cell>
          <cell r="AJ4524" t="str">
            <v>GVTNT</v>
          </cell>
        </row>
        <row r="4525">
          <cell r="AH4525">
            <v>0</v>
          </cell>
          <cell r="AI4525" t="str">
            <v>Nusidėvėjęs</v>
          </cell>
          <cell r="AJ4525" t="str">
            <v>GVTNT</v>
          </cell>
        </row>
        <row r="4526">
          <cell r="AH4526">
            <v>0</v>
          </cell>
          <cell r="AI4526" t="str">
            <v>Nusidėvėjęs</v>
          </cell>
          <cell r="AJ4526" t="str">
            <v>GVTNT</v>
          </cell>
        </row>
        <row r="4527">
          <cell r="AH4527">
            <v>0</v>
          </cell>
          <cell r="AI4527" t="str">
            <v>Nusidėvėjęs</v>
          </cell>
          <cell r="AJ4527" t="str">
            <v>GVTNT</v>
          </cell>
        </row>
        <row r="4528">
          <cell r="AH4528">
            <v>0</v>
          </cell>
          <cell r="AI4528" t="str">
            <v>Nusidėvėjęs</v>
          </cell>
          <cell r="AJ4528" t="str">
            <v>GVTNT</v>
          </cell>
        </row>
        <row r="4529">
          <cell r="AH4529">
            <v>0</v>
          </cell>
          <cell r="AI4529" t="str">
            <v>Nusidėvėjęs</v>
          </cell>
          <cell r="AJ4529" t="str">
            <v>GVTNT</v>
          </cell>
        </row>
        <row r="4530">
          <cell r="AH4530">
            <v>0</v>
          </cell>
          <cell r="AI4530" t="str">
            <v>Nusidėvėjęs</v>
          </cell>
          <cell r="AJ4530" t="str">
            <v>GVTNT</v>
          </cell>
        </row>
        <row r="4531">
          <cell r="AH4531">
            <v>0</v>
          </cell>
          <cell r="AI4531" t="str">
            <v>Nusidėvėjęs</v>
          </cell>
          <cell r="AJ4531" t="str">
            <v>GVTNT</v>
          </cell>
        </row>
        <row r="4532">
          <cell r="AH4532">
            <v>0</v>
          </cell>
          <cell r="AI4532" t="str">
            <v>Nusidėvėjęs</v>
          </cell>
          <cell r="AJ4532" t="str">
            <v>GVTNT</v>
          </cell>
        </row>
        <row r="4533">
          <cell r="AH4533">
            <v>0</v>
          </cell>
          <cell r="AI4533" t="str">
            <v>Nusidėvėjęs</v>
          </cell>
          <cell r="AJ4533" t="str">
            <v>GVTNT</v>
          </cell>
        </row>
        <row r="4534">
          <cell r="AH4534">
            <v>0</v>
          </cell>
          <cell r="AI4534" t="str">
            <v>Nusidėvėjęs</v>
          </cell>
          <cell r="AJ4534" t="str">
            <v>GVTNT</v>
          </cell>
        </row>
        <row r="4535">
          <cell r="AH4535">
            <v>0</v>
          </cell>
          <cell r="AI4535" t="str">
            <v>Nusidėvėjęs</v>
          </cell>
          <cell r="AJ4535" t="str">
            <v>GVTNT</v>
          </cell>
        </row>
        <row r="4536">
          <cell r="AH4536">
            <v>0</v>
          </cell>
          <cell r="AI4536" t="str">
            <v>Nusidėvėjęs</v>
          </cell>
          <cell r="AJ4536" t="str">
            <v>GVTNT</v>
          </cell>
        </row>
        <row r="4537">
          <cell r="AH4537">
            <v>0</v>
          </cell>
          <cell r="AI4537" t="str">
            <v>Nusidėvėjęs</v>
          </cell>
          <cell r="AJ4537" t="str">
            <v>GVTNT</v>
          </cell>
        </row>
        <row r="4538">
          <cell r="AH4538">
            <v>0</v>
          </cell>
          <cell r="AI4538" t="str">
            <v>Nusidėvėjęs</v>
          </cell>
          <cell r="AJ4538" t="str">
            <v>GVTNT</v>
          </cell>
        </row>
        <row r="4539">
          <cell r="AH4539">
            <v>0</v>
          </cell>
          <cell r="AI4539" t="str">
            <v>Nusidėvėjęs</v>
          </cell>
          <cell r="AJ4539" t="str">
            <v>GVTNT</v>
          </cell>
        </row>
        <row r="4540">
          <cell r="AH4540">
            <v>0</v>
          </cell>
          <cell r="AI4540" t="str">
            <v>Nusidėvėjęs</v>
          </cell>
          <cell r="AJ4540" t="str">
            <v>GVTNT</v>
          </cell>
        </row>
        <row r="4541">
          <cell r="AH4541">
            <v>0</v>
          </cell>
          <cell r="AI4541" t="str">
            <v>Nusidėvėjęs</v>
          </cell>
          <cell r="AJ4541" t="str">
            <v>GVTNT</v>
          </cell>
        </row>
        <row r="4542">
          <cell r="AH4542">
            <v>0</v>
          </cell>
          <cell r="AI4542" t="str">
            <v>Nusidėvėjęs</v>
          </cell>
          <cell r="AJ4542" t="str">
            <v>GVTNT</v>
          </cell>
        </row>
        <row r="4543">
          <cell r="AH4543">
            <v>0</v>
          </cell>
          <cell r="AI4543" t="str">
            <v>Nusidėvėjęs</v>
          </cell>
          <cell r="AJ4543" t="str">
            <v>GVTNT</v>
          </cell>
        </row>
        <row r="4544">
          <cell r="AH4544">
            <v>0</v>
          </cell>
          <cell r="AI4544" t="str">
            <v>Nusidėvėjęs</v>
          </cell>
          <cell r="AJ4544" t="str">
            <v>GVTNT</v>
          </cell>
        </row>
        <row r="4545">
          <cell r="AH4545">
            <v>0</v>
          </cell>
          <cell r="AI4545" t="str">
            <v>Nusidėvėjęs</v>
          </cell>
          <cell r="AJ4545" t="str">
            <v>GVTNT</v>
          </cell>
        </row>
        <row r="4546">
          <cell r="AH4546">
            <v>0</v>
          </cell>
          <cell r="AI4546" t="str">
            <v>Nusidėvėjęs</v>
          </cell>
          <cell r="AJ4546" t="str">
            <v>GVTNT</v>
          </cell>
        </row>
        <row r="4547">
          <cell r="AH4547">
            <v>0</v>
          </cell>
          <cell r="AI4547" t="str">
            <v>Nusidėvėjęs</v>
          </cell>
          <cell r="AJ4547" t="str">
            <v>GVTNT</v>
          </cell>
        </row>
        <row r="4548">
          <cell r="AH4548">
            <v>0</v>
          </cell>
          <cell r="AI4548" t="str">
            <v>Nusidėvėjęs</v>
          </cell>
          <cell r="AJ4548" t="str">
            <v>GVTNT</v>
          </cell>
        </row>
        <row r="4549">
          <cell r="AH4549">
            <v>0</v>
          </cell>
          <cell r="AI4549" t="str">
            <v>Nusidėvėjęs</v>
          </cell>
          <cell r="AJ4549" t="str">
            <v>GVTNT</v>
          </cell>
        </row>
        <row r="4550">
          <cell r="AH4550">
            <v>0</v>
          </cell>
          <cell r="AI4550" t="str">
            <v>Nusidėvėjęs</v>
          </cell>
          <cell r="AJ4550" t="str">
            <v>GVTNT</v>
          </cell>
        </row>
        <row r="4551">
          <cell r="AH4551">
            <v>0</v>
          </cell>
          <cell r="AI4551" t="str">
            <v>Nusidėvėjęs</v>
          </cell>
          <cell r="AJ4551" t="str">
            <v>GVTNT</v>
          </cell>
        </row>
        <row r="4552">
          <cell r="AH4552">
            <v>0</v>
          </cell>
          <cell r="AI4552" t="str">
            <v>Nusidėvėjęs</v>
          </cell>
          <cell r="AJ4552" t="str">
            <v>GVTNT</v>
          </cell>
        </row>
        <row r="4553">
          <cell r="AH4553">
            <v>0</v>
          </cell>
          <cell r="AI4553" t="str">
            <v>Nusidėvėjęs</v>
          </cell>
          <cell r="AJ4553" t="str">
            <v>GVTNT</v>
          </cell>
        </row>
        <row r="4554">
          <cell r="AH4554">
            <v>0</v>
          </cell>
          <cell r="AI4554" t="str">
            <v>Nusidėvėjęs</v>
          </cell>
          <cell r="AJ4554" t="str">
            <v>GVTNT</v>
          </cell>
        </row>
        <row r="4555">
          <cell r="AH4555">
            <v>0</v>
          </cell>
          <cell r="AI4555" t="str">
            <v>Nusidėvėjęs</v>
          </cell>
          <cell r="AJ4555" t="str">
            <v>GVTNT</v>
          </cell>
        </row>
        <row r="4556">
          <cell r="AH4556">
            <v>0</v>
          </cell>
          <cell r="AI4556" t="str">
            <v>Nusidėvėjęs</v>
          </cell>
          <cell r="AJ4556" t="str">
            <v>GVTNT</v>
          </cell>
        </row>
        <row r="4557">
          <cell r="AH4557">
            <v>0</v>
          </cell>
          <cell r="AI4557" t="str">
            <v>Nusidėvėjęs</v>
          </cell>
          <cell r="AJ4557" t="str">
            <v>GVTNT</v>
          </cell>
        </row>
        <row r="4558">
          <cell r="AH4558">
            <v>0</v>
          </cell>
          <cell r="AI4558" t="str">
            <v>Nusidėvėjęs</v>
          </cell>
          <cell r="AJ4558" t="str">
            <v>GVTNT</v>
          </cell>
        </row>
        <row r="4559">
          <cell r="AH4559">
            <v>0</v>
          </cell>
          <cell r="AI4559" t="str">
            <v>Nusidėvėjęs</v>
          </cell>
          <cell r="AJ4559" t="str">
            <v>GVTNT</v>
          </cell>
        </row>
        <row r="4560">
          <cell r="AH4560">
            <v>0</v>
          </cell>
          <cell r="AI4560" t="str">
            <v>Nusidėvėjęs</v>
          </cell>
          <cell r="AJ4560" t="str">
            <v>GVTNT</v>
          </cell>
        </row>
        <row r="4561">
          <cell r="AH4561">
            <v>0</v>
          </cell>
          <cell r="AI4561" t="str">
            <v>Nusidėvėjęs</v>
          </cell>
          <cell r="AJ4561" t="str">
            <v>GVTNT</v>
          </cell>
        </row>
        <row r="4562">
          <cell r="AH4562">
            <v>0</v>
          </cell>
          <cell r="AI4562" t="str">
            <v>Nusidėvėjęs</v>
          </cell>
          <cell r="AJ4562" t="str">
            <v>GVTNT</v>
          </cell>
        </row>
        <row r="4563">
          <cell r="AH4563">
            <v>0</v>
          </cell>
          <cell r="AI4563" t="str">
            <v>Nusidėvėjęs</v>
          </cell>
          <cell r="AJ4563" t="str">
            <v>GVTNT</v>
          </cell>
        </row>
        <row r="4564">
          <cell r="AH4564">
            <v>0</v>
          </cell>
          <cell r="AI4564" t="str">
            <v>Nusidėvėjęs</v>
          </cell>
          <cell r="AJ4564" t="str">
            <v>GVTNT</v>
          </cell>
        </row>
        <row r="4565">
          <cell r="AH4565">
            <v>0</v>
          </cell>
          <cell r="AI4565" t="str">
            <v>Nusidėvėjęs</v>
          </cell>
          <cell r="AJ4565" t="str">
            <v>GVTNT</v>
          </cell>
        </row>
        <row r="4566">
          <cell r="AH4566">
            <v>0</v>
          </cell>
          <cell r="AI4566" t="str">
            <v>Nusidėvėjęs</v>
          </cell>
          <cell r="AJ4566" t="str">
            <v>GVTNT</v>
          </cell>
        </row>
        <row r="4567">
          <cell r="AH4567">
            <v>0</v>
          </cell>
          <cell r="AI4567" t="str">
            <v>Nusidėvėjęs</v>
          </cell>
          <cell r="AJ4567" t="str">
            <v>GVTNT</v>
          </cell>
        </row>
        <row r="4568">
          <cell r="AH4568">
            <v>0</v>
          </cell>
          <cell r="AI4568" t="str">
            <v>Nusidėvėjęs</v>
          </cell>
          <cell r="AJ4568" t="str">
            <v>GVTNT</v>
          </cell>
        </row>
        <row r="4569">
          <cell r="AH4569">
            <v>0</v>
          </cell>
          <cell r="AI4569" t="str">
            <v>Nusidėvėjęs</v>
          </cell>
          <cell r="AJ4569" t="str">
            <v>GVTNT</v>
          </cell>
        </row>
        <row r="4570">
          <cell r="AH4570">
            <v>0</v>
          </cell>
          <cell r="AI4570" t="str">
            <v>Nusidėvėjęs</v>
          </cell>
          <cell r="AJ4570" t="str">
            <v>GVTNT</v>
          </cell>
        </row>
        <row r="4571">
          <cell r="AH4571">
            <v>0</v>
          </cell>
          <cell r="AI4571" t="str">
            <v>Nusidėvėjęs</v>
          </cell>
          <cell r="AJ4571" t="str">
            <v>GVTNT</v>
          </cell>
        </row>
        <row r="4572">
          <cell r="AH4572">
            <v>0</v>
          </cell>
          <cell r="AI4572" t="str">
            <v>Nusidėvėjęs</v>
          </cell>
          <cell r="AJ4572" t="str">
            <v>GVTNT</v>
          </cell>
        </row>
        <row r="4573">
          <cell r="AH4573">
            <v>0</v>
          </cell>
          <cell r="AI4573" t="str">
            <v>Nusidėvėjęs</v>
          </cell>
          <cell r="AJ4573" t="str">
            <v>GVTNT</v>
          </cell>
        </row>
        <row r="4574">
          <cell r="AH4574">
            <v>0</v>
          </cell>
          <cell r="AI4574" t="str">
            <v>Nusidėvėjęs</v>
          </cell>
          <cell r="AJ4574" t="str">
            <v>GVTNT</v>
          </cell>
        </row>
        <row r="4575">
          <cell r="AH4575">
            <v>0</v>
          </cell>
          <cell r="AI4575" t="str">
            <v>Nusidėvėjęs</v>
          </cell>
          <cell r="AJ4575" t="str">
            <v>GVTNT</v>
          </cell>
        </row>
        <row r="4576">
          <cell r="AH4576">
            <v>0</v>
          </cell>
          <cell r="AI4576" t="str">
            <v>Nusidėvėjęs</v>
          </cell>
          <cell r="AJ4576" t="str">
            <v>GVTNT</v>
          </cell>
        </row>
        <row r="4577">
          <cell r="AH4577">
            <v>0</v>
          </cell>
          <cell r="AI4577" t="str">
            <v>Nusidėvėjęs</v>
          </cell>
          <cell r="AJ4577" t="str">
            <v>GVTNT</v>
          </cell>
        </row>
        <row r="4578">
          <cell r="AH4578">
            <v>0</v>
          </cell>
          <cell r="AI4578" t="str">
            <v>Nusidėvėjęs</v>
          </cell>
          <cell r="AJ4578" t="str">
            <v>GVTNT</v>
          </cell>
        </row>
        <row r="4579">
          <cell r="AH4579">
            <v>0</v>
          </cell>
          <cell r="AI4579" t="str">
            <v>Nusidėvėjęs</v>
          </cell>
          <cell r="AJ4579" t="str">
            <v>GVTNT</v>
          </cell>
        </row>
        <row r="4580">
          <cell r="AH4580">
            <v>0</v>
          </cell>
          <cell r="AI4580" t="str">
            <v>Nusidėvėjęs</v>
          </cell>
          <cell r="AJ4580" t="str">
            <v>GVTNT</v>
          </cell>
        </row>
        <row r="4581">
          <cell r="AH4581">
            <v>0</v>
          </cell>
          <cell r="AI4581" t="str">
            <v>Nusidėvėjęs</v>
          </cell>
          <cell r="AJ4581" t="str">
            <v>GVTNT</v>
          </cell>
        </row>
        <row r="4582">
          <cell r="AH4582">
            <v>0</v>
          </cell>
          <cell r="AI4582" t="str">
            <v>Nusidėvėjęs</v>
          </cell>
          <cell r="AJ4582" t="str">
            <v>GVTNT</v>
          </cell>
        </row>
        <row r="4583">
          <cell r="AH4583">
            <v>0</v>
          </cell>
          <cell r="AI4583" t="str">
            <v>Nusidėvėjęs</v>
          </cell>
          <cell r="AJ4583" t="str">
            <v>GVTNT</v>
          </cell>
        </row>
        <row r="4584">
          <cell r="AH4584">
            <v>0</v>
          </cell>
          <cell r="AI4584" t="str">
            <v>Nusidėvėjęs</v>
          </cell>
          <cell r="AJ4584" t="str">
            <v>GVTNT</v>
          </cell>
        </row>
        <row r="4585">
          <cell r="AH4585">
            <v>0</v>
          </cell>
          <cell r="AI4585" t="str">
            <v>Nusidėvėjęs</v>
          </cell>
          <cell r="AJ4585" t="str">
            <v>GVTNT</v>
          </cell>
        </row>
        <row r="4586">
          <cell r="AH4586">
            <v>0</v>
          </cell>
          <cell r="AI4586" t="str">
            <v>Nusidėvėjęs</v>
          </cell>
          <cell r="AJ4586" t="str">
            <v>GVTNT</v>
          </cell>
        </row>
        <row r="4587">
          <cell r="AH4587">
            <v>0</v>
          </cell>
          <cell r="AI4587" t="str">
            <v>Nusidėvėjęs</v>
          </cell>
          <cell r="AJ4587" t="str">
            <v>GVTNT</v>
          </cell>
        </row>
        <row r="4588">
          <cell r="AH4588">
            <v>0</v>
          </cell>
          <cell r="AI4588" t="str">
            <v>Nusidėvėjęs</v>
          </cell>
          <cell r="AJ4588" t="str">
            <v>GVTNT</v>
          </cell>
        </row>
        <row r="4589">
          <cell r="AH4589">
            <v>0</v>
          </cell>
          <cell r="AI4589" t="str">
            <v>Nusidėvėjęs</v>
          </cell>
          <cell r="AJ4589" t="str">
            <v>GVTNT</v>
          </cell>
        </row>
        <row r="4590">
          <cell r="AH4590">
            <v>0</v>
          </cell>
          <cell r="AI4590" t="str">
            <v>Nusidėvėjęs</v>
          </cell>
          <cell r="AJ4590" t="str">
            <v>GVTNT</v>
          </cell>
        </row>
        <row r="4591">
          <cell r="AH4591">
            <v>0</v>
          </cell>
          <cell r="AI4591" t="str">
            <v>Nusidėvėjęs</v>
          </cell>
          <cell r="AJ4591" t="str">
            <v>GVTNT</v>
          </cell>
        </row>
        <row r="4592">
          <cell r="AH4592">
            <v>0</v>
          </cell>
          <cell r="AI4592" t="str">
            <v>Nusidėvėjęs</v>
          </cell>
          <cell r="AJ4592" t="str">
            <v>GVTNT</v>
          </cell>
        </row>
        <row r="4593">
          <cell r="AH4593">
            <v>0</v>
          </cell>
          <cell r="AI4593" t="str">
            <v>Nusidėvėjęs</v>
          </cell>
          <cell r="AJ4593" t="str">
            <v>GVTNT</v>
          </cell>
        </row>
        <row r="4594">
          <cell r="AH4594">
            <v>0</v>
          </cell>
          <cell r="AI4594" t="str">
            <v>Nusidėvėjęs</v>
          </cell>
          <cell r="AJ4594" t="str">
            <v>GVTNT</v>
          </cell>
        </row>
        <row r="4595">
          <cell r="AH4595">
            <v>0</v>
          </cell>
          <cell r="AI4595" t="str">
            <v>Nusidėvėjęs</v>
          </cell>
          <cell r="AJ4595" t="str">
            <v>GVTNT</v>
          </cell>
        </row>
        <row r="4596">
          <cell r="AH4596">
            <v>0</v>
          </cell>
          <cell r="AI4596" t="str">
            <v>Nusidėvėjęs</v>
          </cell>
          <cell r="AJ4596" t="str">
            <v>GVTNT</v>
          </cell>
        </row>
        <row r="4597">
          <cell r="AH4597">
            <v>0</v>
          </cell>
          <cell r="AI4597" t="str">
            <v>Nusidėvėjęs</v>
          </cell>
          <cell r="AJ4597" t="str">
            <v>GVTNT</v>
          </cell>
        </row>
        <row r="4598">
          <cell r="AH4598">
            <v>0</v>
          </cell>
          <cell r="AI4598" t="str">
            <v>Nusidėvėjęs</v>
          </cell>
          <cell r="AJ4598" t="str">
            <v>GVTNT</v>
          </cell>
        </row>
        <row r="4599">
          <cell r="AH4599">
            <v>0</v>
          </cell>
          <cell r="AI4599" t="str">
            <v>Nusidėvėjęs</v>
          </cell>
          <cell r="AJ4599" t="str">
            <v>GVTNT</v>
          </cell>
        </row>
        <row r="4600">
          <cell r="AH4600">
            <v>0</v>
          </cell>
          <cell r="AI4600" t="str">
            <v>Nusidėvėjęs</v>
          </cell>
          <cell r="AJ4600" t="str">
            <v>GVTNT</v>
          </cell>
        </row>
        <row r="4601">
          <cell r="AH4601">
            <v>0</v>
          </cell>
          <cell r="AI4601" t="str">
            <v>Nusidėvėjęs</v>
          </cell>
          <cell r="AJ4601" t="str">
            <v>GVTNT</v>
          </cell>
        </row>
        <row r="4602">
          <cell r="AH4602">
            <v>0</v>
          </cell>
          <cell r="AI4602" t="str">
            <v>Nusidėvėjęs</v>
          </cell>
          <cell r="AJ4602" t="str">
            <v>GVTNT</v>
          </cell>
        </row>
        <row r="4603">
          <cell r="AH4603">
            <v>0</v>
          </cell>
          <cell r="AI4603" t="str">
            <v>Nusidėvėjęs</v>
          </cell>
          <cell r="AJ4603" t="str">
            <v>GVTNT</v>
          </cell>
        </row>
        <row r="4604">
          <cell r="AH4604">
            <v>0</v>
          </cell>
          <cell r="AI4604" t="str">
            <v>Nusidėvėjęs</v>
          </cell>
          <cell r="AJ4604" t="str">
            <v>GVTNT</v>
          </cell>
        </row>
        <row r="4605">
          <cell r="AH4605">
            <v>0</v>
          </cell>
          <cell r="AI4605" t="str">
            <v>Nusidėvėjęs</v>
          </cell>
          <cell r="AJ4605" t="str">
            <v>GVTNT</v>
          </cell>
        </row>
        <row r="4606">
          <cell r="AH4606">
            <v>0</v>
          </cell>
          <cell r="AI4606" t="str">
            <v>Nusidėvėjęs</v>
          </cell>
          <cell r="AJ4606" t="str">
            <v>GVTNT</v>
          </cell>
        </row>
        <row r="4607">
          <cell r="AH4607">
            <v>0</v>
          </cell>
          <cell r="AI4607" t="str">
            <v>Nusidėvėjęs</v>
          </cell>
          <cell r="AJ4607" t="str">
            <v>GVTNT</v>
          </cell>
        </row>
        <row r="4608">
          <cell r="AH4608">
            <v>0</v>
          </cell>
          <cell r="AI4608" t="str">
            <v>Nusidėvėjęs</v>
          </cell>
          <cell r="AJ4608" t="str">
            <v>GVTNT</v>
          </cell>
        </row>
        <row r="4609">
          <cell r="AH4609">
            <v>0</v>
          </cell>
          <cell r="AI4609" t="str">
            <v>Nusidėvėjęs</v>
          </cell>
          <cell r="AJ4609" t="str">
            <v>GVTNT</v>
          </cell>
        </row>
        <row r="4610">
          <cell r="AH4610">
            <v>0</v>
          </cell>
          <cell r="AI4610" t="str">
            <v>Nusidėvėjęs</v>
          </cell>
          <cell r="AJ4610" t="str">
            <v>GVTNT</v>
          </cell>
        </row>
        <row r="4611">
          <cell r="AH4611">
            <v>0</v>
          </cell>
          <cell r="AI4611" t="str">
            <v>Nusidėvėjęs</v>
          </cell>
          <cell r="AJ4611" t="str">
            <v>GVTNT</v>
          </cell>
        </row>
        <row r="4612">
          <cell r="AH4612">
            <v>0</v>
          </cell>
          <cell r="AI4612" t="str">
            <v>Nusidėvėjęs</v>
          </cell>
          <cell r="AJ4612" t="str">
            <v>GVTNT</v>
          </cell>
        </row>
        <row r="4613">
          <cell r="AH4613">
            <v>0</v>
          </cell>
          <cell r="AI4613" t="str">
            <v>Nusidėvėjęs</v>
          </cell>
          <cell r="AJ4613" t="str">
            <v>GVTNT</v>
          </cell>
        </row>
        <row r="4614">
          <cell r="AH4614">
            <v>0</v>
          </cell>
          <cell r="AI4614" t="str">
            <v>Nusidėvėjęs</v>
          </cell>
          <cell r="AJ4614" t="str">
            <v>GVTNT</v>
          </cell>
        </row>
        <row r="4615">
          <cell r="AH4615">
            <v>0</v>
          </cell>
          <cell r="AI4615" t="str">
            <v>Nusidėvėjęs</v>
          </cell>
          <cell r="AJ4615" t="str">
            <v>GVTNT</v>
          </cell>
        </row>
        <row r="4616">
          <cell r="AH4616">
            <v>0</v>
          </cell>
          <cell r="AI4616" t="str">
            <v>Nusidėvėjęs</v>
          </cell>
          <cell r="AJ4616" t="str">
            <v>GVTNT</v>
          </cell>
        </row>
        <row r="4617">
          <cell r="AH4617">
            <v>0</v>
          </cell>
          <cell r="AI4617" t="str">
            <v>Nusidėvėjęs</v>
          </cell>
          <cell r="AJ4617" t="str">
            <v>GVTNT</v>
          </cell>
        </row>
        <row r="4618">
          <cell r="AH4618">
            <v>0</v>
          </cell>
          <cell r="AI4618" t="str">
            <v>Nusidėvėjęs</v>
          </cell>
          <cell r="AJ4618" t="str">
            <v>GVTNT</v>
          </cell>
        </row>
        <row r="4619">
          <cell r="AH4619">
            <v>0</v>
          </cell>
          <cell r="AI4619" t="str">
            <v>Nusidėvėjęs</v>
          </cell>
          <cell r="AJ4619" t="str">
            <v>GVTNT</v>
          </cell>
        </row>
        <row r="4620">
          <cell r="AH4620">
            <v>0</v>
          </cell>
          <cell r="AI4620" t="str">
            <v>Nusidėvėjęs</v>
          </cell>
          <cell r="AJ4620" t="str">
            <v>GVTNT</v>
          </cell>
        </row>
        <row r="4621">
          <cell r="AH4621">
            <v>0</v>
          </cell>
          <cell r="AI4621" t="str">
            <v>Nusidėvėjęs</v>
          </cell>
          <cell r="AJ4621" t="str">
            <v>GVTNT</v>
          </cell>
        </row>
        <row r="4622">
          <cell r="AH4622">
            <v>0</v>
          </cell>
          <cell r="AI4622" t="str">
            <v>Nusidėvėjęs</v>
          </cell>
          <cell r="AJ4622" t="str">
            <v>GVTNT</v>
          </cell>
        </row>
        <row r="4623">
          <cell r="AH4623">
            <v>0</v>
          </cell>
          <cell r="AI4623" t="str">
            <v>Nusidėvėjęs</v>
          </cell>
          <cell r="AJ4623" t="str">
            <v>GVTNT</v>
          </cell>
        </row>
        <row r="4624">
          <cell r="AH4624">
            <v>0</v>
          </cell>
          <cell r="AI4624" t="str">
            <v>Nusidėvėjęs</v>
          </cell>
          <cell r="AJ4624" t="str">
            <v>GVTNT</v>
          </cell>
        </row>
        <row r="4625">
          <cell r="AH4625">
            <v>0</v>
          </cell>
          <cell r="AI4625" t="str">
            <v>Nusidėvėjęs</v>
          </cell>
          <cell r="AJ4625" t="str">
            <v>GVTNT</v>
          </cell>
        </row>
        <row r="4626">
          <cell r="AH4626">
            <v>0</v>
          </cell>
          <cell r="AI4626" t="str">
            <v>Nusidėvėjęs</v>
          </cell>
          <cell r="AJ4626" t="str">
            <v>GVTNT</v>
          </cell>
        </row>
        <row r="4627">
          <cell r="AH4627">
            <v>0</v>
          </cell>
          <cell r="AI4627" t="str">
            <v>Nusidėvėjęs</v>
          </cell>
          <cell r="AJ4627" t="str">
            <v>GVTNT</v>
          </cell>
        </row>
        <row r="4628">
          <cell r="AH4628">
            <v>0</v>
          </cell>
          <cell r="AI4628" t="str">
            <v>Nusidėvėjęs</v>
          </cell>
          <cell r="AJ4628" t="str">
            <v>GVTNT</v>
          </cell>
        </row>
        <row r="4629">
          <cell r="AH4629">
            <v>0</v>
          </cell>
          <cell r="AI4629" t="str">
            <v>Nusidėvėjęs</v>
          </cell>
          <cell r="AJ4629" t="str">
            <v>GVTNT</v>
          </cell>
        </row>
        <row r="4630">
          <cell r="AH4630">
            <v>0</v>
          </cell>
          <cell r="AI4630" t="str">
            <v>Nusidėvėjęs</v>
          </cell>
          <cell r="AJ4630" t="str">
            <v>GVTNT</v>
          </cell>
        </row>
        <row r="4631">
          <cell r="AH4631">
            <v>0</v>
          </cell>
          <cell r="AI4631" t="str">
            <v>Nusidėvėjęs</v>
          </cell>
          <cell r="AJ4631" t="str">
            <v>GVTNT</v>
          </cell>
        </row>
        <row r="4632">
          <cell r="AH4632">
            <v>0</v>
          </cell>
          <cell r="AI4632" t="str">
            <v>Nusidėvėjęs</v>
          </cell>
          <cell r="AJ4632" t="str">
            <v>GVTNT</v>
          </cell>
        </row>
        <row r="4633">
          <cell r="AH4633">
            <v>0</v>
          </cell>
          <cell r="AI4633" t="str">
            <v>Nusidėvėjęs</v>
          </cell>
          <cell r="AJ4633" t="str">
            <v>GVTNT</v>
          </cell>
        </row>
        <row r="4634">
          <cell r="AH4634">
            <v>0</v>
          </cell>
          <cell r="AI4634" t="str">
            <v>Nusidėvėjęs</v>
          </cell>
          <cell r="AJ4634" t="str">
            <v>GVTNT</v>
          </cell>
        </row>
        <row r="4635">
          <cell r="AH4635">
            <v>0</v>
          </cell>
          <cell r="AI4635" t="str">
            <v>Nusidėvėjęs</v>
          </cell>
          <cell r="AJ4635" t="str">
            <v>GVTNT</v>
          </cell>
        </row>
        <row r="4636">
          <cell r="AH4636">
            <v>0</v>
          </cell>
          <cell r="AI4636" t="str">
            <v>Nusidėvėjęs</v>
          </cell>
          <cell r="AJ4636" t="str">
            <v>GVTNT</v>
          </cell>
        </row>
        <row r="4637">
          <cell r="AH4637">
            <v>0</v>
          </cell>
          <cell r="AI4637" t="str">
            <v>Nusidėvėjęs</v>
          </cell>
          <cell r="AJ4637" t="str">
            <v>GVTNT</v>
          </cell>
        </row>
        <row r="4638">
          <cell r="AH4638">
            <v>0</v>
          </cell>
          <cell r="AI4638" t="str">
            <v>Nusidėvėjęs</v>
          </cell>
          <cell r="AJ4638" t="str">
            <v>GVTNT</v>
          </cell>
        </row>
        <row r="4639">
          <cell r="AH4639">
            <v>0</v>
          </cell>
          <cell r="AI4639" t="str">
            <v>Nusidėvėjęs</v>
          </cell>
          <cell r="AJ4639" t="str">
            <v>GVTNT</v>
          </cell>
        </row>
        <row r="4640">
          <cell r="AH4640">
            <v>0</v>
          </cell>
          <cell r="AI4640" t="str">
            <v>Nusidėvėjęs</v>
          </cell>
          <cell r="AJ4640" t="str">
            <v>GVTNT</v>
          </cell>
        </row>
        <row r="4641">
          <cell r="AH4641">
            <v>0</v>
          </cell>
          <cell r="AI4641" t="str">
            <v>Nusidėvėjęs</v>
          </cell>
          <cell r="AJ4641" t="str">
            <v>GVTNT</v>
          </cell>
        </row>
        <row r="4642">
          <cell r="AH4642">
            <v>0</v>
          </cell>
          <cell r="AI4642" t="str">
            <v>Nusidėvėjęs</v>
          </cell>
          <cell r="AJ4642" t="str">
            <v>GVTNT</v>
          </cell>
        </row>
        <row r="4643">
          <cell r="AH4643">
            <v>0</v>
          </cell>
          <cell r="AI4643" t="str">
            <v>Nusidėvėjęs</v>
          </cell>
          <cell r="AJ4643" t="str">
            <v>GVTNT</v>
          </cell>
        </row>
        <row r="4644">
          <cell r="AH4644">
            <v>0</v>
          </cell>
          <cell r="AI4644" t="str">
            <v>Nusidėvėjęs</v>
          </cell>
          <cell r="AJ4644" t="str">
            <v>GVTNT</v>
          </cell>
        </row>
        <row r="4645">
          <cell r="AH4645">
            <v>0</v>
          </cell>
          <cell r="AI4645" t="str">
            <v>Nusidėvėjęs</v>
          </cell>
          <cell r="AJ4645" t="str">
            <v>GVTNT</v>
          </cell>
        </row>
        <row r="4646">
          <cell r="AH4646">
            <v>0</v>
          </cell>
          <cell r="AI4646" t="str">
            <v>Nusidėvėjęs</v>
          </cell>
          <cell r="AJ4646" t="str">
            <v>GVTNT</v>
          </cell>
        </row>
        <row r="4647">
          <cell r="AH4647">
            <v>0</v>
          </cell>
          <cell r="AI4647" t="str">
            <v>Nusidėvėjęs</v>
          </cell>
          <cell r="AJ4647" t="str">
            <v>GVTNT</v>
          </cell>
        </row>
        <row r="4648">
          <cell r="AH4648">
            <v>0</v>
          </cell>
          <cell r="AI4648" t="str">
            <v>Nusidėvėjęs</v>
          </cell>
          <cell r="AJ4648" t="str">
            <v>GVTNT</v>
          </cell>
        </row>
        <row r="4649">
          <cell r="AH4649">
            <v>0</v>
          </cell>
          <cell r="AI4649" t="str">
            <v>Nusidėvėjęs</v>
          </cell>
          <cell r="AJ4649" t="str">
            <v>GVTNT</v>
          </cell>
        </row>
        <row r="4650">
          <cell r="AH4650">
            <v>0</v>
          </cell>
          <cell r="AI4650" t="str">
            <v>Nusidėvėjęs</v>
          </cell>
          <cell r="AJ4650" t="str">
            <v>GVTNT</v>
          </cell>
        </row>
        <row r="4651">
          <cell r="AH4651">
            <v>0</v>
          </cell>
          <cell r="AI4651" t="str">
            <v>Nusidėvėjęs</v>
          </cell>
          <cell r="AJ4651" t="str">
            <v>GVTNT</v>
          </cell>
        </row>
        <row r="4652">
          <cell r="AH4652">
            <v>0</v>
          </cell>
          <cell r="AI4652" t="str">
            <v>Nusidėvėjęs</v>
          </cell>
          <cell r="AJ4652" t="str">
            <v>GVTNT</v>
          </cell>
        </row>
        <row r="4653">
          <cell r="AH4653">
            <v>0</v>
          </cell>
          <cell r="AI4653" t="str">
            <v>Nusidėvėjęs</v>
          </cell>
          <cell r="AJ4653" t="str">
            <v>GVTNT</v>
          </cell>
        </row>
        <row r="4654">
          <cell r="AH4654">
            <v>0</v>
          </cell>
          <cell r="AI4654" t="str">
            <v>Nusidėvėjęs</v>
          </cell>
          <cell r="AJ4654" t="str">
            <v>GVTNT</v>
          </cell>
        </row>
        <row r="4655">
          <cell r="AH4655">
            <v>0</v>
          </cell>
          <cell r="AI4655" t="str">
            <v>Nusidėvėjęs</v>
          </cell>
          <cell r="AJ4655" t="str">
            <v>GVTNT</v>
          </cell>
        </row>
        <row r="4656">
          <cell r="AH4656">
            <v>0</v>
          </cell>
          <cell r="AI4656" t="str">
            <v>Nusidėvėjęs</v>
          </cell>
          <cell r="AJ4656" t="str">
            <v>GVTNT</v>
          </cell>
        </row>
        <row r="4657">
          <cell r="AH4657">
            <v>0</v>
          </cell>
          <cell r="AI4657" t="str">
            <v>Nusidėvėjęs</v>
          </cell>
          <cell r="AJ4657" t="str">
            <v>GVTNT</v>
          </cell>
        </row>
        <row r="4658">
          <cell r="AH4658">
            <v>0</v>
          </cell>
          <cell r="AI4658" t="str">
            <v>Nusidėvėjęs</v>
          </cell>
          <cell r="AJ4658" t="str">
            <v>GVTNT</v>
          </cell>
        </row>
        <row r="4659">
          <cell r="AH4659">
            <v>0</v>
          </cell>
          <cell r="AI4659" t="str">
            <v>Nusidėvėjęs</v>
          </cell>
          <cell r="AJ4659" t="str">
            <v>GVTNT</v>
          </cell>
        </row>
        <row r="4660">
          <cell r="AH4660">
            <v>0</v>
          </cell>
          <cell r="AI4660" t="str">
            <v>Nusidėvėjęs</v>
          </cell>
          <cell r="AJ4660" t="str">
            <v>GVTNT</v>
          </cell>
        </row>
        <row r="4661">
          <cell r="AH4661">
            <v>0</v>
          </cell>
          <cell r="AI4661" t="str">
            <v>Nusidėvėjęs</v>
          </cell>
          <cell r="AJ4661" t="str">
            <v>GVTNT</v>
          </cell>
        </row>
        <row r="4662">
          <cell r="AH4662">
            <v>0</v>
          </cell>
          <cell r="AI4662" t="str">
            <v>Nusidėvėjęs</v>
          </cell>
          <cell r="AJ4662" t="str">
            <v>GVTNT</v>
          </cell>
        </row>
        <row r="4663">
          <cell r="AH4663">
            <v>0</v>
          </cell>
          <cell r="AI4663" t="str">
            <v>Nusidėvėjęs</v>
          </cell>
          <cell r="AJ4663" t="str">
            <v>GVTNT</v>
          </cell>
        </row>
        <row r="4664">
          <cell r="AH4664">
            <v>0</v>
          </cell>
          <cell r="AI4664" t="str">
            <v>Nusidėvėjęs</v>
          </cell>
          <cell r="AJ4664" t="str">
            <v>GVTNT</v>
          </cell>
        </row>
        <row r="4665">
          <cell r="AH4665">
            <v>0</v>
          </cell>
          <cell r="AI4665" t="str">
            <v>Nusidėvėjęs</v>
          </cell>
          <cell r="AJ4665" t="str">
            <v>GVTNT</v>
          </cell>
        </row>
        <row r="4666">
          <cell r="AH4666">
            <v>0</v>
          </cell>
          <cell r="AI4666" t="str">
            <v>Nusidėvėjęs</v>
          </cell>
          <cell r="AJ4666" t="str">
            <v>GVTNT</v>
          </cell>
        </row>
        <row r="4667">
          <cell r="AH4667">
            <v>0</v>
          </cell>
          <cell r="AI4667" t="str">
            <v>Nusidėvėjęs</v>
          </cell>
          <cell r="AJ4667" t="str">
            <v>GVTNT</v>
          </cell>
        </row>
        <row r="4668">
          <cell r="AH4668">
            <v>0</v>
          </cell>
          <cell r="AI4668" t="str">
            <v>Nusidėvėjęs</v>
          </cell>
          <cell r="AJ4668" t="str">
            <v>GVTNT</v>
          </cell>
        </row>
        <row r="4669">
          <cell r="AH4669">
            <v>0</v>
          </cell>
          <cell r="AI4669" t="str">
            <v>Nusidėvėjęs</v>
          </cell>
          <cell r="AJ4669" t="str">
            <v>GVTNT</v>
          </cell>
        </row>
        <row r="4670">
          <cell r="AH4670">
            <v>0</v>
          </cell>
          <cell r="AI4670" t="str">
            <v>Nusidėvėjęs</v>
          </cell>
          <cell r="AJ4670" t="str">
            <v>GVTNT</v>
          </cell>
        </row>
        <row r="4671">
          <cell r="AH4671">
            <v>0</v>
          </cell>
          <cell r="AI4671" t="str">
            <v>Nusidėvėjęs</v>
          </cell>
          <cell r="AJ4671" t="str">
            <v>GVTNT</v>
          </cell>
        </row>
        <row r="4672">
          <cell r="AH4672">
            <v>0</v>
          </cell>
          <cell r="AI4672" t="str">
            <v>Nusidėvėjęs</v>
          </cell>
          <cell r="AJ4672" t="str">
            <v>GVTNT</v>
          </cell>
        </row>
        <row r="4673">
          <cell r="AH4673">
            <v>0</v>
          </cell>
          <cell r="AI4673" t="str">
            <v>Nusidėvėjęs</v>
          </cell>
          <cell r="AJ4673" t="str">
            <v>GVTNT</v>
          </cell>
        </row>
        <row r="4674">
          <cell r="AH4674">
            <v>0</v>
          </cell>
          <cell r="AI4674" t="str">
            <v>Nusidėvėjęs</v>
          </cell>
          <cell r="AJ4674" t="str">
            <v>GVTNT</v>
          </cell>
        </row>
        <row r="4675">
          <cell r="AH4675">
            <v>0</v>
          </cell>
          <cell r="AI4675" t="str">
            <v>Nusidėvėjęs</v>
          </cell>
          <cell r="AJ4675" t="str">
            <v>GVTNT</v>
          </cell>
        </row>
        <row r="4676">
          <cell r="AH4676">
            <v>0</v>
          </cell>
          <cell r="AI4676" t="str">
            <v>Nusidėvėjęs</v>
          </cell>
          <cell r="AJ4676" t="str">
            <v>GVTNT</v>
          </cell>
        </row>
        <row r="4677">
          <cell r="AH4677">
            <v>0</v>
          </cell>
          <cell r="AI4677" t="str">
            <v>Nusidėvėjęs</v>
          </cell>
          <cell r="AJ4677" t="str">
            <v>GVTNT</v>
          </cell>
        </row>
        <row r="4678">
          <cell r="AH4678">
            <v>0</v>
          </cell>
          <cell r="AI4678" t="str">
            <v>Nusidėvėjęs</v>
          </cell>
          <cell r="AJ4678" t="str">
            <v>GVTNT</v>
          </cell>
        </row>
        <row r="4679">
          <cell r="AH4679">
            <v>0</v>
          </cell>
          <cell r="AI4679" t="str">
            <v>Nusidėvėjęs</v>
          </cell>
          <cell r="AJ4679" t="str">
            <v>GVTNT</v>
          </cell>
        </row>
        <row r="4680">
          <cell r="AH4680">
            <v>0</v>
          </cell>
          <cell r="AI4680" t="str">
            <v>Nusidėvėjęs</v>
          </cell>
          <cell r="AJ4680" t="str">
            <v>GVTNT</v>
          </cell>
        </row>
        <row r="4681">
          <cell r="AH4681">
            <v>0</v>
          </cell>
          <cell r="AI4681" t="str">
            <v>Nusidėvėjęs</v>
          </cell>
          <cell r="AJ4681" t="str">
            <v>GVTNT</v>
          </cell>
        </row>
        <row r="4682">
          <cell r="AH4682">
            <v>0</v>
          </cell>
          <cell r="AI4682" t="str">
            <v>Nusidėvėjęs</v>
          </cell>
          <cell r="AJ4682" t="str">
            <v>GVTNT</v>
          </cell>
        </row>
        <row r="4683">
          <cell r="AH4683">
            <v>0</v>
          </cell>
          <cell r="AI4683" t="str">
            <v>Nusidėvėjęs</v>
          </cell>
          <cell r="AJ4683" t="str">
            <v>GVTNT</v>
          </cell>
        </row>
        <row r="4684">
          <cell r="AH4684">
            <v>0</v>
          </cell>
          <cell r="AI4684" t="str">
            <v>Nusidėvėjęs</v>
          </cell>
          <cell r="AJ4684" t="str">
            <v>GVTNT</v>
          </cell>
        </row>
        <row r="4685">
          <cell r="AH4685">
            <v>0</v>
          </cell>
          <cell r="AI4685" t="str">
            <v>Nusidėvėjęs</v>
          </cell>
          <cell r="AJ4685" t="str">
            <v>GVTNT</v>
          </cell>
        </row>
        <row r="4686">
          <cell r="AH4686">
            <v>0</v>
          </cell>
          <cell r="AI4686" t="str">
            <v>Nusidėvėjęs</v>
          </cell>
          <cell r="AJ4686" t="str">
            <v>GVTNT</v>
          </cell>
        </row>
        <row r="4687">
          <cell r="AH4687">
            <v>0</v>
          </cell>
          <cell r="AI4687" t="str">
            <v>Nusidėvėjęs</v>
          </cell>
          <cell r="AJ4687" t="str">
            <v>GVTNT</v>
          </cell>
        </row>
        <row r="4688">
          <cell r="AH4688">
            <v>0</v>
          </cell>
          <cell r="AI4688" t="str">
            <v>Nusidėvėjęs</v>
          </cell>
          <cell r="AJ4688" t="str">
            <v>GVTNT</v>
          </cell>
        </row>
        <row r="4689">
          <cell r="AH4689">
            <v>0</v>
          </cell>
          <cell r="AI4689" t="str">
            <v>Nusidėvėjęs</v>
          </cell>
          <cell r="AJ4689" t="str">
            <v>GVTNT</v>
          </cell>
        </row>
        <row r="4690">
          <cell r="AH4690">
            <v>0</v>
          </cell>
          <cell r="AI4690" t="str">
            <v>Nusidėvėjęs</v>
          </cell>
          <cell r="AJ4690" t="str">
            <v>GVTNT</v>
          </cell>
        </row>
        <row r="4691">
          <cell r="AH4691">
            <v>0</v>
          </cell>
          <cell r="AI4691" t="str">
            <v>Nusidėvėjęs</v>
          </cell>
          <cell r="AJ4691" t="str">
            <v>GVTNT</v>
          </cell>
        </row>
        <row r="4692">
          <cell r="AH4692">
            <v>0</v>
          </cell>
          <cell r="AI4692" t="str">
            <v>Nusidėvėjęs</v>
          </cell>
          <cell r="AJ4692" t="str">
            <v>GVTNT</v>
          </cell>
        </row>
        <row r="4693">
          <cell r="AH4693">
            <v>0</v>
          </cell>
          <cell r="AI4693" t="str">
            <v>Nusidėvėjęs</v>
          </cell>
          <cell r="AJ4693" t="str">
            <v>GVTNT</v>
          </cell>
        </row>
        <row r="4694">
          <cell r="AH4694">
            <v>0</v>
          </cell>
          <cell r="AI4694" t="str">
            <v>Nusidėvėjęs</v>
          </cell>
          <cell r="AJ4694" t="str">
            <v>GVTNT</v>
          </cell>
        </row>
        <row r="4695">
          <cell r="AH4695">
            <v>0</v>
          </cell>
          <cell r="AI4695" t="str">
            <v>Nusidėvėjęs</v>
          </cell>
          <cell r="AJ4695" t="str">
            <v>GVTNT</v>
          </cell>
        </row>
        <row r="4696">
          <cell r="AH4696">
            <v>0</v>
          </cell>
          <cell r="AI4696" t="str">
            <v>Nusidėvėjęs</v>
          </cell>
          <cell r="AJ4696" t="str">
            <v>GVTNT</v>
          </cell>
        </row>
        <row r="4697">
          <cell r="AH4697">
            <v>0</v>
          </cell>
          <cell r="AI4697" t="str">
            <v>Nusidėvėjęs</v>
          </cell>
          <cell r="AJ4697" t="str">
            <v>GVTNT</v>
          </cell>
        </row>
        <row r="4698">
          <cell r="AH4698">
            <v>0</v>
          </cell>
          <cell r="AI4698" t="str">
            <v>Nusidėvėjęs</v>
          </cell>
          <cell r="AJ4698" t="str">
            <v>GVTNT</v>
          </cell>
        </row>
        <row r="4699">
          <cell r="AH4699">
            <v>0</v>
          </cell>
          <cell r="AI4699" t="str">
            <v>Nusidėvėjęs</v>
          </cell>
          <cell r="AJ4699" t="str">
            <v>GVTNT</v>
          </cell>
        </row>
        <row r="4700">
          <cell r="AH4700">
            <v>0</v>
          </cell>
          <cell r="AI4700" t="str">
            <v>Nusidėvėjęs</v>
          </cell>
          <cell r="AJ4700" t="str">
            <v>GVTNT</v>
          </cell>
        </row>
        <row r="4701">
          <cell r="AH4701">
            <v>0</v>
          </cell>
          <cell r="AI4701" t="str">
            <v>Nusidėvėjęs</v>
          </cell>
          <cell r="AJ4701" t="str">
            <v>GVTNT</v>
          </cell>
        </row>
        <row r="4702">
          <cell r="AH4702">
            <v>0</v>
          </cell>
          <cell r="AI4702" t="str">
            <v>Nusidėvėjęs</v>
          </cell>
          <cell r="AJ4702" t="str">
            <v>GVTNT</v>
          </cell>
        </row>
        <row r="4703">
          <cell r="AH4703">
            <v>0</v>
          </cell>
          <cell r="AI4703" t="str">
            <v>Nusidėvėjęs</v>
          </cell>
          <cell r="AJ4703" t="str">
            <v>GVTNT</v>
          </cell>
        </row>
        <row r="4704">
          <cell r="AH4704">
            <v>0</v>
          </cell>
          <cell r="AI4704" t="str">
            <v>Nusidėvėjęs</v>
          </cell>
          <cell r="AJ4704" t="str">
            <v>GVTNT</v>
          </cell>
        </row>
        <row r="4705">
          <cell r="AH4705">
            <v>0</v>
          </cell>
          <cell r="AI4705" t="str">
            <v>Nusidėvėjęs</v>
          </cell>
          <cell r="AJ4705" t="str">
            <v>GVTNT</v>
          </cell>
        </row>
        <row r="4706">
          <cell r="AH4706">
            <v>0</v>
          </cell>
          <cell r="AI4706" t="str">
            <v>Nusidėvėjęs</v>
          </cell>
          <cell r="AJ4706" t="str">
            <v>GVTNT</v>
          </cell>
        </row>
        <row r="4707">
          <cell r="AH4707">
            <v>0</v>
          </cell>
          <cell r="AI4707" t="str">
            <v>Nusidėvėjęs</v>
          </cell>
          <cell r="AJ4707" t="str">
            <v>GVTNT</v>
          </cell>
        </row>
        <row r="4708">
          <cell r="AH4708">
            <v>0</v>
          </cell>
          <cell r="AI4708" t="str">
            <v>Nusidėvėjęs</v>
          </cell>
          <cell r="AJ4708" t="str">
            <v>GVTNT</v>
          </cell>
        </row>
        <row r="4709">
          <cell r="AH4709">
            <v>0</v>
          </cell>
          <cell r="AI4709" t="str">
            <v>Nusidėvėjęs</v>
          </cell>
          <cell r="AJ4709" t="str">
            <v>GVTNT</v>
          </cell>
        </row>
        <row r="4710">
          <cell r="AH4710">
            <v>0</v>
          </cell>
          <cell r="AI4710" t="str">
            <v>Nusidėvėjęs</v>
          </cell>
          <cell r="AJ4710" t="str">
            <v>GVTNT</v>
          </cell>
        </row>
        <row r="4711">
          <cell r="AH4711">
            <v>0</v>
          </cell>
          <cell r="AI4711" t="str">
            <v>Nusidėvėjęs</v>
          </cell>
          <cell r="AJ4711" t="str">
            <v>GVTNT</v>
          </cell>
        </row>
        <row r="4712">
          <cell r="AH4712">
            <v>0</v>
          </cell>
          <cell r="AI4712" t="str">
            <v>Nusidėvėjęs</v>
          </cell>
          <cell r="AJ4712" t="str">
            <v>GVTNT</v>
          </cell>
        </row>
        <row r="4713">
          <cell r="AH4713">
            <v>0</v>
          </cell>
          <cell r="AI4713" t="str">
            <v>Nusidėvėjęs</v>
          </cell>
          <cell r="AJ4713" t="str">
            <v>GVTNT</v>
          </cell>
        </row>
        <row r="4714">
          <cell r="AH4714">
            <v>0</v>
          </cell>
          <cell r="AI4714" t="str">
            <v>Nusidėvėjęs</v>
          </cell>
          <cell r="AJ4714" t="str">
            <v>GVTNT</v>
          </cell>
        </row>
        <row r="4715">
          <cell r="AH4715">
            <v>0</v>
          </cell>
          <cell r="AI4715" t="str">
            <v>Nusidėvėjęs</v>
          </cell>
          <cell r="AJ4715" t="str">
            <v>GVTNT</v>
          </cell>
        </row>
        <row r="4716">
          <cell r="AH4716">
            <v>0</v>
          </cell>
          <cell r="AI4716" t="str">
            <v>Nusidėvėjęs</v>
          </cell>
          <cell r="AJ4716" t="str">
            <v>GVTNT</v>
          </cell>
        </row>
        <row r="4717">
          <cell r="AH4717">
            <v>0</v>
          </cell>
          <cell r="AI4717" t="str">
            <v>Nusidėvėjęs</v>
          </cell>
          <cell r="AJ4717" t="str">
            <v>GVTNT</v>
          </cell>
        </row>
        <row r="4718">
          <cell r="AH4718">
            <v>0</v>
          </cell>
          <cell r="AI4718" t="str">
            <v>Nusidėvėjęs</v>
          </cell>
          <cell r="AJ4718" t="str">
            <v>GVTNT</v>
          </cell>
        </row>
        <row r="4719">
          <cell r="AH4719">
            <v>0</v>
          </cell>
          <cell r="AI4719" t="str">
            <v>Nusidėvėjęs</v>
          </cell>
          <cell r="AJ4719" t="str">
            <v>GVTNT</v>
          </cell>
        </row>
        <row r="4720">
          <cell r="AH4720">
            <v>0</v>
          </cell>
          <cell r="AI4720" t="str">
            <v>Nusidėvėjęs</v>
          </cell>
          <cell r="AJ4720" t="str">
            <v>GVTNT</v>
          </cell>
        </row>
        <row r="4721">
          <cell r="AH4721">
            <v>0</v>
          </cell>
          <cell r="AI4721" t="str">
            <v>Nusidėvėjęs</v>
          </cell>
          <cell r="AJ4721" t="str">
            <v>GVTNT</v>
          </cell>
        </row>
        <row r="4722">
          <cell r="AH4722">
            <v>0</v>
          </cell>
          <cell r="AI4722" t="str">
            <v>Nusidėvėjęs</v>
          </cell>
          <cell r="AJ4722" t="str">
            <v>GVTNT</v>
          </cell>
        </row>
        <row r="4723">
          <cell r="AH4723">
            <v>0</v>
          </cell>
          <cell r="AI4723" t="str">
            <v>Nusidėvėjęs</v>
          </cell>
          <cell r="AJ4723" t="str">
            <v>GVTNT</v>
          </cell>
        </row>
        <row r="4724">
          <cell r="AH4724">
            <v>0</v>
          </cell>
          <cell r="AI4724" t="str">
            <v>Nusidėvėjęs</v>
          </cell>
          <cell r="AJ4724" t="str">
            <v>GVTNT</v>
          </cell>
        </row>
        <row r="4725">
          <cell r="AH4725">
            <v>0</v>
          </cell>
          <cell r="AI4725" t="str">
            <v>Nusidėvėjęs</v>
          </cell>
          <cell r="AJ4725" t="str">
            <v>GVTNT</v>
          </cell>
        </row>
        <row r="4726">
          <cell r="AH4726">
            <v>0</v>
          </cell>
          <cell r="AI4726" t="str">
            <v>Nusidėvėjęs</v>
          </cell>
          <cell r="AJ4726" t="str">
            <v>GVTNT</v>
          </cell>
        </row>
        <row r="4727">
          <cell r="AH4727">
            <v>0</v>
          </cell>
          <cell r="AI4727" t="str">
            <v>Nusidėvėjęs</v>
          </cell>
          <cell r="AJ4727" t="str">
            <v>GVTNT</v>
          </cell>
        </row>
        <row r="4728">
          <cell r="AH4728">
            <v>0</v>
          </cell>
          <cell r="AI4728" t="str">
            <v>Nusidėvėjęs</v>
          </cell>
          <cell r="AJ4728" t="str">
            <v>GVTNT</v>
          </cell>
        </row>
        <row r="4729">
          <cell r="AH4729">
            <v>0</v>
          </cell>
          <cell r="AI4729" t="str">
            <v>Nusidėvėjęs</v>
          </cell>
          <cell r="AJ4729" t="str">
            <v>GVTNT</v>
          </cell>
        </row>
        <row r="4730">
          <cell r="AH4730">
            <v>0</v>
          </cell>
          <cell r="AI4730" t="str">
            <v>Nusidėvėjęs</v>
          </cell>
          <cell r="AJ4730" t="str">
            <v>GVTNT</v>
          </cell>
        </row>
        <row r="4731">
          <cell r="AH4731">
            <v>0</v>
          </cell>
          <cell r="AI4731" t="str">
            <v>Nusidėvėjęs</v>
          </cell>
          <cell r="AJ4731" t="str">
            <v>GVTNT</v>
          </cell>
        </row>
        <row r="4732">
          <cell r="AH4732">
            <v>0</v>
          </cell>
          <cell r="AI4732" t="str">
            <v>Nusidėvėjęs</v>
          </cell>
          <cell r="AJ4732" t="str">
            <v>GVTNT</v>
          </cell>
        </row>
        <row r="4733">
          <cell r="AH4733">
            <v>0</v>
          </cell>
          <cell r="AI4733" t="str">
            <v>Nusidėvėjęs</v>
          </cell>
          <cell r="AJ4733" t="str">
            <v>GVTNT</v>
          </cell>
        </row>
        <row r="4734">
          <cell r="AH4734">
            <v>0</v>
          </cell>
          <cell r="AI4734" t="str">
            <v>Nusidėvėjęs</v>
          </cell>
          <cell r="AJ4734" t="str">
            <v>GVTNT</v>
          </cell>
        </row>
        <row r="4735">
          <cell r="AH4735">
            <v>0</v>
          </cell>
          <cell r="AI4735" t="str">
            <v>Nusidėvėjęs</v>
          </cell>
          <cell r="AJ4735" t="str">
            <v>GVTNT</v>
          </cell>
        </row>
        <row r="4736">
          <cell r="AH4736">
            <v>0</v>
          </cell>
          <cell r="AI4736" t="str">
            <v>Nusidėvėjęs</v>
          </cell>
          <cell r="AJ4736" t="str">
            <v>GVTNT</v>
          </cell>
        </row>
        <row r="4737">
          <cell r="AH4737">
            <v>0</v>
          </cell>
          <cell r="AI4737" t="str">
            <v>Nusidėvėjęs</v>
          </cell>
          <cell r="AJ4737" t="str">
            <v>GVTNT</v>
          </cell>
        </row>
        <row r="4738">
          <cell r="AH4738">
            <v>0</v>
          </cell>
          <cell r="AI4738" t="str">
            <v>Nusidėvėjęs</v>
          </cell>
          <cell r="AJ4738" t="str">
            <v>GVTNT</v>
          </cell>
        </row>
        <row r="4739">
          <cell r="AH4739">
            <v>0</v>
          </cell>
          <cell r="AI4739" t="str">
            <v>Nusidėvėjęs</v>
          </cell>
          <cell r="AJ4739" t="str">
            <v>GVTNT</v>
          </cell>
        </row>
        <row r="4740">
          <cell r="AH4740">
            <v>0</v>
          </cell>
          <cell r="AI4740" t="str">
            <v>Nusidėvėjęs</v>
          </cell>
          <cell r="AJ4740" t="str">
            <v>GVTNT</v>
          </cell>
        </row>
        <row r="4741">
          <cell r="AH4741">
            <v>0</v>
          </cell>
          <cell r="AI4741" t="str">
            <v>Nusidėvėjęs</v>
          </cell>
          <cell r="AJ4741" t="str">
            <v>GVTNT</v>
          </cell>
        </row>
        <row r="4742">
          <cell r="AH4742">
            <v>0</v>
          </cell>
          <cell r="AI4742" t="str">
            <v>Nusidėvėjęs</v>
          </cell>
          <cell r="AJ4742" t="str">
            <v>GVTNT</v>
          </cell>
        </row>
        <row r="4743">
          <cell r="AH4743">
            <v>0</v>
          </cell>
          <cell r="AI4743" t="str">
            <v>Nusidėvėjęs</v>
          </cell>
          <cell r="AJ4743" t="str">
            <v>GVTNT</v>
          </cell>
        </row>
        <row r="4744">
          <cell r="AH4744">
            <v>0</v>
          </cell>
          <cell r="AI4744" t="str">
            <v>Nusidėvėjęs</v>
          </cell>
          <cell r="AJ4744" t="str">
            <v>GVTNT</v>
          </cell>
        </row>
        <row r="4745">
          <cell r="AH4745">
            <v>0</v>
          </cell>
          <cell r="AI4745" t="str">
            <v>Nusidėvėjęs</v>
          </cell>
          <cell r="AJ4745" t="str">
            <v>GVTNT</v>
          </cell>
        </row>
        <row r="4746">
          <cell r="AH4746">
            <v>0</v>
          </cell>
          <cell r="AI4746" t="str">
            <v>Nusidėvėjęs</v>
          </cell>
          <cell r="AJ4746" t="str">
            <v>GVTNT</v>
          </cell>
        </row>
        <row r="4747">
          <cell r="AH4747">
            <v>0</v>
          </cell>
          <cell r="AI4747" t="str">
            <v>Nusidėvėjęs</v>
          </cell>
          <cell r="AJ4747" t="str">
            <v>GVTNT</v>
          </cell>
        </row>
        <row r="4748">
          <cell r="AH4748">
            <v>0</v>
          </cell>
          <cell r="AI4748" t="str">
            <v>Nusidėvėjęs</v>
          </cell>
          <cell r="AJ4748" t="str">
            <v>GVTNT</v>
          </cell>
        </row>
        <row r="4749">
          <cell r="AH4749">
            <v>0</v>
          </cell>
          <cell r="AI4749" t="str">
            <v>Nusidėvėjęs</v>
          </cell>
          <cell r="AJ4749" t="str">
            <v>GVTNT</v>
          </cell>
        </row>
        <row r="4750">
          <cell r="AH4750">
            <v>0</v>
          </cell>
          <cell r="AI4750" t="str">
            <v>Nusidėvėjęs</v>
          </cell>
          <cell r="AJ4750" t="str">
            <v>GVTNT</v>
          </cell>
        </row>
        <row r="4751">
          <cell r="AH4751">
            <v>0</v>
          </cell>
          <cell r="AI4751" t="str">
            <v>Nusidėvėjęs</v>
          </cell>
          <cell r="AJ4751" t="str">
            <v>GVTNT</v>
          </cell>
        </row>
        <row r="4752">
          <cell r="AH4752">
            <v>0</v>
          </cell>
          <cell r="AI4752" t="str">
            <v>Nusidėvėjęs</v>
          </cell>
          <cell r="AJ4752" t="str">
            <v>GVTNT</v>
          </cell>
        </row>
        <row r="4753">
          <cell r="AH4753">
            <v>0</v>
          </cell>
          <cell r="AI4753" t="str">
            <v>Nusidėvėjęs</v>
          </cell>
          <cell r="AJ4753" t="str">
            <v>GVTNT</v>
          </cell>
        </row>
        <row r="4754">
          <cell r="AH4754">
            <v>0</v>
          </cell>
          <cell r="AI4754" t="str">
            <v>Nusidėvėjęs</v>
          </cell>
          <cell r="AJ4754" t="str">
            <v>GVTNT</v>
          </cell>
        </row>
        <row r="4755">
          <cell r="AH4755">
            <v>0</v>
          </cell>
          <cell r="AI4755" t="str">
            <v>Nusidėvėjęs</v>
          </cell>
          <cell r="AJ4755" t="str">
            <v>GVTNT</v>
          </cell>
        </row>
        <row r="4756">
          <cell r="AH4756">
            <v>0</v>
          </cell>
          <cell r="AI4756" t="str">
            <v>Nusidėvėjęs</v>
          </cell>
          <cell r="AJ4756" t="str">
            <v>GVTNT</v>
          </cell>
        </row>
        <row r="4757">
          <cell r="AH4757">
            <v>0</v>
          </cell>
          <cell r="AI4757" t="str">
            <v>Nusidėvėjęs</v>
          </cell>
          <cell r="AJ4757" t="str">
            <v>GVTNT</v>
          </cell>
        </row>
        <row r="4758">
          <cell r="AH4758">
            <v>0</v>
          </cell>
          <cell r="AI4758" t="str">
            <v>Nusidėvėjęs</v>
          </cell>
          <cell r="AJ4758" t="str">
            <v>GVTNT</v>
          </cell>
        </row>
        <row r="4759">
          <cell r="AH4759">
            <v>0</v>
          </cell>
          <cell r="AI4759" t="str">
            <v>Nusidėvėjęs</v>
          </cell>
          <cell r="AJ4759" t="str">
            <v>GVTNT</v>
          </cell>
        </row>
        <row r="4760">
          <cell r="AH4760">
            <v>0</v>
          </cell>
          <cell r="AI4760" t="str">
            <v>Nusidėvėjęs</v>
          </cell>
          <cell r="AJ4760" t="str">
            <v>GVTNT</v>
          </cell>
        </row>
        <row r="4761">
          <cell r="AH4761">
            <v>0</v>
          </cell>
          <cell r="AI4761" t="str">
            <v>Nusidėvėjęs</v>
          </cell>
          <cell r="AJ4761" t="str">
            <v>GVTNT</v>
          </cell>
        </row>
        <row r="4762">
          <cell r="AH4762">
            <v>0</v>
          </cell>
          <cell r="AI4762" t="str">
            <v>Nusidėvėjęs</v>
          </cell>
          <cell r="AJ4762" t="str">
            <v>GVTNT</v>
          </cell>
        </row>
        <row r="4763">
          <cell r="AH4763">
            <v>0</v>
          </cell>
          <cell r="AI4763" t="str">
            <v>Nusidėvėjęs</v>
          </cell>
          <cell r="AJ4763" t="str">
            <v>GVTNT</v>
          </cell>
        </row>
        <row r="4764">
          <cell r="AH4764">
            <v>0</v>
          </cell>
          <cell r="AI4764" t="str">
            <v>Nusidėvėjęs</v>
          </cell>
          <cell r="AJ4764" t="str">
            <v>GVTNT</v>
          </cell>
        </row>
        <row r="4765">
          <cell r="AH4765">
            <v>0</v>
          </cell>
          <cell r="AI4765" t="str">
            <v>Nusidėvėjęs</v>
          </cell>
          <cell r="AJ4765" t="str">
            <v>GVTNT</v>
          </cell>
        </row>
        <row r="4766">
          <cell r="AH4766">
            <v>0</v>
          </cell>
          <cell r="AI4766" t="str">
            <v>Nusidėvėjęs</v>
          </cell>
          <cell r="AJ4766" t="str">
            <v>GVTNT</v>
          </cell>
        </row>
        <row r="4767">
          <cell r="AH4767">
            <v>0</v>
          </cell>
          <cell r="AI4767" t="str">
            <v>Nusidėvėjęs</v>
          </cell>
          <cell r="AJ4767" t="str">
            <v>GVTNT</v>
          </cell>
        </row>
        <row r="4768">
          <cell r="AH4768">
            <v>0</v>
          </cell>
          <cell r="AI4768" t="str">
            <v>Nusidėvėjęs</v>
          </cell>
          <cell r="AJ4768" t="str">
            <v>GVTNT</v>
          </cell>
        </row>
        <row r="4769">
          <cell r="AH4769">
            <v>0</v>
          </cell>
          <cell r="AI4769" t="str">
            <v>Nusidėvėjęs</v>
          </cell>
          <cell r="AJ4769" t="str">
            <v>GVTNT</v>
          </cell>
        </row>
        <row r="4770">
          <cell r="AH4770">
            <v>0</v>
          </cell>
          <cell r="AI4770" t="str">
            <v>Nusidėvėjęs</v>
          </cell>
          <cell r="AJ4770" t="str">
            <v>GVTNT</v>
          </cell>
        </row>
        <row r="4771">
          <cell r="AH4771">
            <v>0</v>
          </cell>
          <cell r="AI4771" t="str">
            <v>Nusidėvėjęs</v>
          </cell>
          <cell r="AJ4771" t="str">
            <v>GVTNT</v>
          </cell>
        </row>
        <row r="4772">
          <cell r="AH4772">
            <v>0</v>
          </cell>
          <cell r="AI4772" t="str">
            <v>Nusidėvėjęs</v>
          </cell>
          <cell r="AJ4772" t="str">
            <v>GVTNT</v>
          </cell>
        </row>
        <row r="4773">
          <cell r="AH4773">
            <v>0</v>
          </cell>
          <cell r="AI4773" t="str">
            <v>Nusidėvėjęs</v>
          </cell>
          <cell r="AJ4773" t="str">
            <v>GVTNT</v>
          </cell>
        </row>
        <row r="4774">
          <cell r="AH4774">
            <v>0</v>
          </cell>
          <cell r="AI4774" t="str">
            <v>Nusidėvėjęs</v>
          </cell>
          <cell r="AJ4774" t="str">
            <v>GVTNT</v>
          </cell>
        </row>
        <row r="4775">
          <cell r="AH4775">
            <v>0</v>
          </cell>
          <cell r="AI4775" t="str">
            <v>Nusidėvėjęs</v>
          </cell>
          <cell r="AJ4775" t="str">
            <v>GVTNT</v>
          </cell>
        </row>
        <row r="4776">
          <cell r="AH4776">
            <v>0</v>
          </cell>
          <cell r="AI4776" t="str">
            <v>Nusidėvėjęs</v>
          </cell>
          <cell r="AJ4776" t="str">
            <v>GVTNT</v>
          </cell>
        </row>
        <row r="4777">
          <cell r="AH4777">
            <v>0</v>
          </cell>
          <cell r="AI4777" t="str">
            <v>Nusidėvėjęs</v>
          </cell>
          <cell r="AJ4777" t="str">
            <v>GVTNT</v>
          </cell>
        </row>
        <row r="4778">
          <cell r="AH4778">
            <v>0</v>
          </cell>
          <cell r="AI4778" t="str">
            <v>Nusidėvėjęs</v>
          </cell>
          <cell r="AJ4778" t="str">
            <v>GVTNT</v>
          </cell>
        </row>
        <row r="4779">
          <cell r="AH4779">
            <v>0</v>
          </cell>
          <cell r="AI4779" t="str">
            <v>Nusidėvėjęs</v>
          </cell>
          <cell r="AJ4779" t="str">
            <v>GVTNT</v>
          </cell>
        </row>
        <row r="4780">
          <cell r="AH4780">
            <v>0</v>
          </cell>
          <cell r="AI4780" t="str">
            <v>Nusidėvėjęs</v>
          </cell>
          <cell r="AJ4780" t="str">
            <v>GVTNT</v>
          </cell>
        </row>
        <row r="4781">
          <cell r="AH4781">
            <v>0</v>
          </cell>
          <cell r="AI4781" t="str">
            <v>Nusidėvėjęs</v>
          </cell>
          <cell r="AJ4781" t="str">
            <v>GVTNT</v>
          </cell>
        </row>
        <row r="4782">
          <cell r="AH4782">
            <v>0</v>
          </cell>
          <cell r="AI4782" t="str">
            <v>Nusidėvėjęs</v>
          </cell>
          <cell r="AJ4782" t="str">
            <v>GVTNT</v>
          </cell>
        </row>
        <row r="4783">
          <cell r="AH4783">
            <v>0</v>
          </cell>
          <cell r="AI4783" t="str">
            <v>Nusidėvėjęs</v>
          </cell>
          <cell r="AJ4783" t="str">
            <v>GVTNT</v>
          </cell>
        </row>
        <row r="4784">
          <cell r="AH4784">
            <v>0</v>
          </cell>
          <cell r="AI4784" t="str">
            <v>Nusidėvėjęs</v>
          </cell>
          <cell r="AJ4784" t="str">
            <v>GVTNT</v>
          </cell>
        </row>
        <row r="4785">
          <cell r="AH4785">
            <v>0</v>
          </cell>
          <cell r="AI4785" t="str">
            <v>Nusidėvėjęs</v>
          </cell>
          <cell r="AJ4785" t="str">
            <v>GVTNT</v>
          </cell>
        </row>
        <row r="4786">
          <cell r="AH4786">
            <v>0</v>
          </cell>
          <cell r="AI4786" t="str">
            <v>Nusidėvėjęs</v>
          </cell>
          <cell r="AJ4786" t="str">
            <v>GVTNT</v>
          </cell>
        </row>
        <row r="4787">
          <cell r="AH4787">
            <v>0</v>
          </cell>
          <cell r="AI4787" t="str">
            <v>Nusidėvėjęs</v>
          </cell>
          <cell r="AJ4787" t="str">
            <v>GVTNT</v>
          </cell>
        </row>
        <row r="4788">
          <cell r="AH4788">
            <v>0</v>
          </cell>
          <cell r="AI4788" t="str">
            <v>Nusidėvėjęs</v>
          </cell>
          <cell r="AJ4788" t="str">
            <v>GVTNT</v>
          </cell>
        </row>
        <row r="4789">
          <cell r="AH4789">
            <v>0</v>
          </cell>
          <cell r="AI4789" t="str">
            <v>Nusidėvėjęs</v>
          </cell>
          <cell r="AJ4789" t="str">
            <v>GVTNT</v>
          </cell>
        </row>
        <row r="4790">
          <cell r="AH4790">
            <v>0</v>
          </cell>
          <cell r="AI4790" t="str">
            <v>Nusidėvėjęs</v>
          </cell>
          <cell r="AJ4790" t="str">
            <v>GVTNT</v>
          </cell>
        </row>
        <row r="4791">
          <cell r="AH4791">
            <v>0</v>
          </cell>
          <cell r="AI4791" t="str">
            <v>Nusidėvėjęs</v>
          </cell>
          <cell r="AJ4791" t="str">
            <v>GVTNT</v>
          </cell>
        </row>
        <row r="4792">
          <cell r="AH4792">
            <v>0</v>
          </cell>
          <cell r="AI4792" t="str">
            <v>Nusidėvėjęs</v>
          </cell>
          <cell r="AJ4792" t="str">
            <v>GVTNT</v>
          </cell>
        </row>
        <row r="4793">
          <cell r="AH4793">
            <v>0</v>
          </cell>
          <cell r="AI4793" t="str">
            <v>Nusidėvėjęs</v>
          </cell>
          <cell r="AJ4793" t="str">
            <v>GVTNT</v>
          </cell>
        </row>
        <row r="4794">
          <cell r="AH4794">
            <v>0</v>
          </cell>
          <cell r="AI4794" t="str">
            <v>Nusidėvėjęs</v>
          </cell>
          <cell r="AJ4794" t="str">
            <v>GVTNT</v>
          </cell>
        </row>
        <row r="4795">
          <cell r="AH4795">
            <v>0</v>
          </cell>
          <cell r="AI4795" t="str">
            <v>Nusidėvėjęs</v>
          </cell>
          <cell r="AJ4795" t="str">
            <v>GVTNT</v>
          </cell>
        </row>
        <row r="4796">
          <cell r="AH4796">
            <v>0</v>
          </cell>
          <cell r="AI4796" t="str">
            <v>Nusidėvėjęs</v>
          </cell>
          <cell r="AJ4796" t="str">
            <v>GVTNT</v>
          </cell>
        </row>
        <row r="4797">
          <cell r="AH4797">
            <v>0</v>
          </cell>
          <cell r="AI4797" t="str">
            <v>Nusidėvėjęs</v>
          </cell>
          <cell r="AJ4797" t="str">
            <v>GVTNT</v>
          </cell>
        </row>
        <row r="4798">
          <cell r="AH4798">
            <v>0</v>
          </cell>
          <cell r="AI4798" t="str">
            <v>Nusidėvėjęs</v>
          </cell>
          <cell r="AJ4798" t="str">
            <v>GVTNT</v>
          </cell>
        </row>
        <row r="4799">
          <cell r="AH4799">
            <v>0</v>
          </cell>
          <cell r="AI4799" t="str">
            <v>Nusidėvėjęs</v>
          </cell>
          <cell r="AJ4799" t="str">
            <v>GVTNT</v>
          </cell>
        </row>
        <row r="4800">
          <cell r="AH4800">
            <v>0</v>
          </cell>
          <cell r="AI4800" t="str">
            <v>Nusidėvėjęs</v>
          </cell>
          <cell r="AJ4800" t="str">
            <v>GVTNT</v>
          </cell>
        </row>
        <row r="4801">
          <cell r="AH4801">
            <v>0</v>
          </cell>
          <cell r="AI4801" t="str">
            <v>Nusidėvėjęs</v>
          </cell>
          <cell r="AJ4801" t="str">
            <v>GVTNT</v>
          </cell>
        </row>
        <row r="4802">
          <cell r="AH4802">
            <v>0</v>
          </cell>
          <cell r="AI4802" t="str">
            <v>Nusidėvėjęs</v>
          </cell>
          <cell r="AJ4802" t="str">
            <v>GVTNT</v>
          </cell>
        </row>
        <row r="4803">
          <cell r="AH4803">
            <v>0</v>
          </cell>
          <cell r="AI4803" t="str">
            <v>Nusidėvėjęs</v>
          </cell>
          <cell r="AJ4803" t="str">
            <v>GVTNT</v>
          </cell>
        </row>
        <row r="4804">
          <cell r="AH4804">
            <v>0</v>
          </cell>
          <cell r="AI4804" t="str">
            <v>Nusidėvėjęs</v>
          </cell>
          <cell r="AJ4804" t="str">
            <v>GVTNT</v>
          </cell>
        </row>
        <row r="4805">
          <cell r="AH4805">
            <v>0</v>
          </cell>
          <cell r="AI4805" t="str">
            <v>Nusidėvėjęs</v>
          </cell>
          <cell r="AJ4805" t="str">
            <v>GVTNT</v>
          </cell>
        </row>
        <row r="4806">
          <cell r="AH4806">
            <v>0</v>
          </cell>
          <cell r="AI4806" t="str">
            <v>Nusidėvėjęs</v>
          </cell>
          <cell r="AJ4806" t="str">
            <v>GVTNT</v>
          </cell>
        </row>
        <row r="4807">
          <cell r="AH4807">
            <v>0</v>
          </cell>
          <cell r="AI4807" t="str">
            <v>Nusidėvėjęs</v>
          </cell>
          <cell r="AJ4807" t="str">
            <v>GVTNT</v>
          </cell>
        </row>
        <row r="4808">
          <cell r="AH4808">
            <v>0</v>
          </cell>
          <cell r="AI4808" t="str">
            <v>Nusidėvėjęs</v>
          </cell>
          <cell r="AJ4808" t="str">
            <v>GVTNT</v>
          </cell>
        </row>
        <row r="4809">
          <cell r="AH4809">
            <v>0</v>
          </cell>
          <cell r="AI4809" t="str">
            <v>Nusidėvėjęs</v>
          </cell>
          <cell r="AJ4809" t="str">
            <v>GVTNT</v>
          </cell>
        </row>
        <row r="4810">
          <cell r="AH4810">
            <v>0</v>
          </cell>
          <cell r="AI4810" t="str">
            <v>Nusidėvėjęs</v>
          </cell>
          <cell r="AJ4810" t="str">
            <v>GVTNT</v>
          </cell>
        </row>
        <row r="4811">
          <cell r="AH4811">
            <v>0</v>
          </cell>
          <cell r="AI4811" t="str">
            <v>Nusidėvėjęs</v>
          </cell>
          <cell r="AJ4811" t="str">
            <v>GVTNT</v>
          </cell>
        </row>
        <row r="4812">
          <cell r="AH4812">
            <v>0</v>
          </cell>
          <cell r="AI4812" t="str">
            <v>Nusidėvėjęs</v>
          </cell>
          <cell r="AJ4812" t="str">
            <v>GVTNT</v>
          </cell>
        </row>
        <row r="4813">
          <cell r="AH4813">
            <v>0</v>
          </cell>
          <cell r="AI4813" t="str">
            <v>Nusidėvėjęs</v>
          </cell>
          <cell r="AJ4813" t="str">
            <v>GVTNT</v>
          </cell>
        </row>
        <row r="4814">
          <cell r="AH4814">
            <v>0</v>
          </cell>
          <cell r="AI4814" t="str">
            <v>Nusidėvėjęs</v>
          </cell>
          <cell r="AJ4814" t="str">
            <v>GVTNT</v>
          </cell>
        </row>
        <row r="4815">
          <cell r="AH4815">
            <v>0</v>
          </cell>
          <cell r="AI4815" t="str">
            <v>Nusidėvėjęs</v>
          </cell>
          <cell r="AJ4815" t="str">
            <v>GVTNT</v>
          </cell>
        </row>
        <row r="4816">
          <cell r="AH4816">
            <v>0</v>
          </cell>
          <cell r="AI4816" t="str">
            <v>Nusidėvėjęs</v>
          </cell>
          <cell r="AJ4816" t="str">
            <v>GVTNT</v>
          </cell>
        </row>
        <row r="4817">
          <cell r="AH4817">
            <v>0</v>
          </cell>
          <cell r="AI4817" t="str">
            <v>Nusidėvėjęs</v>
          </cell>
          <cell r="AJ4817" t="str">
            <v>GVTNT</v>
          </cell>
        </row>
        <row r="4818">
          <cell r="AH4818">
            <v>0</v>
          </cell>
          <cell r="AI4818" t="str">
            <v>Nusidėvėjęs</v>
          </cell>
          <cell r="AJ4818" t="str">
            <v>GVTNT</v>
          </cell>
        </row>
        <row r="4819">
          <cell r="AH4819">
            <v>0</v>
          </cell>
          <cell r="AI4819" t="str">
            <v>Nusidėvėjęs</v>
          </cell>
          <cell r="AJ4819" t="str">
            <v>GVTNT</v>
          </cell>
        </row>
        <row r="4820">
          <cell r="AH4820">
            <v>0</v>
          </cell>
          <cell r="AI4820" t="str">
            <v>Nusidėvėjęs</v>
          </cell>
          <cell r="AJ4820" t="str">
            <v>GVTNT</v>
          </cell>
        </row>
        <row r="4821">
          <cell r="AH4821">
            <v>0</v>
          </cell>
          <cell r="AI4821" t="str">
            <v>Nusidėvėjęs</v>
          </cell>
          <cell r="AJ4821" t="str">
            <v>GVTNT</v>
          </cell>
        </row>
        <row r="4822">
          <cell r="AH4822">
            <v>0</v>
          </cell>
          <cell r="AI4822" t="str">
            <v>Nusidėvėjęs</v>
          </cell>
          <cell r="AJ4822" t="str">
            <v>GVTNT</v>
          </cell>
        </row>
        <row r="4823">
          <cell r="AH4823">
            <v>0</v>
          </cell>
          <cell r="AI4823" t="str">
            <v>Nusidėvėjęs</v>
          </cell>
          <cell r="AJ4823" t="str">
            <v>GVTNT</v>
          </cell>
        </row>
        <row r="4824">
          <cell r="AH4824">
            <v>0</v>
          </cell>
          <cell r="AI4824" t="str">
            <v>Nusidėvėjęs</v>
          </cell>
          <cell r="AJ4824" t="str">
            <v>GVTNT</v>
          </cell>
        </row>
        <row r="4825">
          <cell r="AH4825">
            <v>0</v>
          </cell>
          <cell r="AI4825" t="str">
            <v>Nusidėvėjęs</v>
          </cell>
          <cell r="AJ4825" t="str">
            <v>GVTNT</v>
          </cell>
        </row>
        <row r="4826">
          <cell r="AH4826">
            <v>0</v>
          </cell>
          <cell r="AI4826" t="str">
            <v>Nusidėvėjęs</v>
          </cell>
          <cell r="AJ4826" t="str">
            <v>GVTNT</v>
          </cell>
        </row>
        <row r="4827">
          <cell r="AH4827">
            <v>0</v>
          </cell>
          <cell r="AI4827" t="str">
            <v>Nusidėvėjęs</v>
          </cell>
          <cell r="AJ4827" t="str">
            <v>GVTNT</v>
          </cell>
        </row>
        <row r="4828">
          <cell r="AH4828">
            <v>0</v>
          </cell>
          <cell r="AI4828" t="str">
            <v>Nusidėvėjęs</v>
          </cell>
          <cell r="AJ4828" t="str">
            <v>GVTNT</v>
          </cell>
        </row>
        <row r="4829">
          <cell r="AH4829">
            <v>0</v>
          </cell>
          <cell r="AI4829" t="str">
            <v>Nusidėvėjęs</v>
          </cell>
          <cell r="AJ4829" t="str">
            <v>GVTNT</v>
          </cell>
        </row>
        <row r="4830">
          <cell r="AH4830">
            <v>0</v>
          </cell>
          <cell r="AI4830" t="str">
            <v>Nusidėvėjęs</v>
          </cell>
          <cell r="AJ4830" t="str">
            <v>GVTNT</v>
          </cell>
        </row>
        <row r="4831">
          <cell r="AH4831">
            <v>0</v>
          </cell>
          <cell r="AI4831" t="str">
            <v>Nusidėvėjęs</v>
          </cell>
          <cell r="AJ4831" t="str">
            <v>GVTNT</v>
          </cell>
        </row>
        <row r="4832">
          <cell r="AH4832">
            <v>0</v>
          </cell>
          <cell r="AI4832" t="str">
            <v>Nusidėvėjęs</v>
          </cell>
          <cell r="AJ4832" t="str">
            <v>GVTNT</v>
          </cell>
        </row>
        <row r="4833">
          <cell r="AH4833">
            <v>0</v>
          </cell>
          <cell r="AI4833" t="str">
            <v>Nusidėvėjęs</v>
          </cell>
          <cell r="AJ4833" t="str">
            <v>GVTNT</v>
          </cell>
        </row>
        <row r="4834">
          <cell r="AH4834">
            <v>0</v>
          </cell>
          <cell r="AI4834" t="str">
            <v>Nusidėvėjęs</v>
          </cell>
          <cell r="AJ4834" t="str">
            <v>GVTNT</v>
          </cell>
        </row>
        <row r="4835">
          <cell r="AH4835">
            <v>0</v>
          </cell>
          <cell r="AI4835" t="str">
            <v>Nusidėvėjęs</v>
          </cell>
          <cell r="AJ4835" t="str">
            <v>GVTNT</v>
          </cell>
        </row>
        <row r="4836">
          <cell r="AH4836">
            <v>0</v>
          </cell>
          <cell r="AI4836" t="str">
            <v>Nusidėvėjęs</v>
          </cell>
          <cell r="AJ4836" t="str">
            <v>GVTNT</v>
          </cell>
        </row>
        <row r="4837">
          <cell r="AH4837">
            <v>0</v>
          </cell>
          <cell r="AI4837" t="str">
            <v>Nusidėvėjęs</v>
          </cell>
          <cell r="AJ4837" t="str">
            <v>GVTNT</v>
          </cell>
        </row>
        <row r="4838">
          <cell r="AH4838">
            <v>0</v>
          </cell>
          <cell r="AI4838" t="str">
            <v>Nusidėvėjęs</v>
          </cell>
          <cell r="AJ4838" t="str">
            <v>GVTNT</v>
          </cell>
        </row>
        <row r="4839">
          <cell r="AH4839">
            <v>0</v>
          </cell>
          <cell r="AI4839" t="str">
            <v>Nusidėvėjęs</v>
          </cell>
          <cell r="AJ4839" t="str">
            <v>GVTNT</v>
          </cell>
        </row>
        <row r="4840">
          <cell r="AH4840">
            <v>0</v>
          </cell>
          <cell r="AI4840" t="str">
            <v>Nusidėvėjęs</v>
          </cell>
          <cell r="AJ4840" t="str">
            <v>GVTNT</v>
          </cell>
        </row>
        <row r="4841">
          <cell r="AH4841">
            <v>0</v>
          </cell>
          <cell r="AI4841" t="str">
            <v>Nusidėvėjęs</v>
          </cell>
          <cell r="AJ4841" t="str">
            <v>GVTNT</v>
          </cell>
        </row>
        <row r="4842">
          <cell r="AH4842">
            <v>0</v>
          </cell>
          <cell r="AI4842" t="str">
            <v>Nusidėvėjęs</v>
          </cell>
          <cell r="AJ4842" t="str">
            <v>GVTNT</v>
          </cell>
        </row>
        <row r="4843">
          <cell r="AH4843">
            <v>0</v>
          </cell>
          <cell r="AI4843" t="str">
            <v>Nusidėvėjęs</v>
          </cell>
          <cell r="AJ4843" t="str">
            <v>GVTNT</v>
          </cell>
        </row>
        <row r="4844">
          <cell r="AH4844">
            <v>0</v>
          </cell>
          <cell r="AI4844" t="str">
            <v>Nusidėvėjęs</v>
          </cell>
          <cell r="AJ4844" t="str">
            <v>GVTNT</v>
          </cell>
        </row>
        <row r="4845">
          <cell r="AH4845">
            <v>0</v>
          </cell>
          <cell r="AI4845" t="str">
            <v>Nusidėvėjęs</v>
          </cell>
          <cell r="AJ4845" t="str">
            <v>GVTNT</v>
          </cell>
        </row>
        <row r="4846">
          <cell r="AH4846">
            <v>0</v>
          </cell>
          <cell r="AI4846" t="str">
            <v>Nusidėvėjęs</v>
          </cell>
          <cell r="AJ4846" t="str">
            <v>GVTNT</v>
          </cell>
        </row>
        <row r="4847">
          <cell r="AH4847">
            <v>0</v>
          </cell>
          <cell r="AI4847" t="str">
            <v>Nusidėvėjęs</v>
          </cell>
          <cell r="AJ4847" t="str">
            <v>GVTNT</v>
          </cell>
        </row>
        <row r="4848">
          <cell r="AH4848">
            <v>0</v>
          </cell>
          <cell r="AI4848" t="str">
            <v>Nusidėvėjęs</v>
          </cell>
          <cell r="AJ4848" t="str">
            <v>GVTNT</v>
          </cell>
        </row>
        <row r="4849">
          <cell r="AH4849">
            <v>0</v>
          </cell>
          <cell r="AI4849" t="str">
            <v>Nusidėvėjęs</v>
          </cell>
          <cell r="AJ4849" t="str">
            <v>GVTNT</v>
          </cell>
        </row>
        <row r="4850">
          <cell r="AH4850">
            <v>0</v>
          </cell>
          <cell r="AI4850" t="str">
            <v>Nusidėvėjęs</v>
          </cell>
          <cell r="AJ4850" t="str">
            <v>GVTNT</v>
          </cell>
        </row>
        <row r="4851">
          <cell r="AH4851">
            <v>0</v>
          </cell>
          <cell r="AI4851" t="str">
            <v>Nusidėvėjęs</v>
          </cell>
          <cell r="AJ4851" t="str">
            <v>GVTNT</v>
          </cell>
        </row>
        <row r="4852">
          <cell r="AH4852">
            <v>0</v>
          </cell>
          <cell r="AI4852" t="str">
            <v>Nusidėvėjęs</v>
          </cell>
          <cell r="AJ4852" t="str">
            <v>GVTNT</v>
          </cell>
        </row>
        <row r="4853">
          <cell r="AH4853">
            <v>0</v>
          </cell>
          <cell r="AI4853" t="str">
            <v>Nusidėvėjęs</v>
          </cell>
          <cell r="AJ4853" t="str">
            <v>GVTNT</v>
          </cell>
        </row>
        <row r="4854">
          <cell r="AH4854">
            <v>0</v>
          </cell>
          <cell r="AI4854" t="str">
            <v>Nusidėvėjęs</v>
          </cell>
          <cell r="AJ4854" t="str">
            <v>GVTNT</v>
          </cell>
        </row>
        <row r="4855">
          <cell r="AH4855">
            <v>0</v>
          </cell>
          <cell r="AI4855" t="str">
            <v>Nusidėvėjęs</v>
          </cell>
          <cell r="AJ4855" t="str">
            <v>GVTNT</v>
          </cell>
        </row>
        <row r="4856">
          <cell r="AH4856">
            <v>0</v>
          </cell>
          <cell r="AI4856" t="str">
            <v>Nusidėvėjęs</v>
          </cell>
          <cell r="AJ4856" t="str">
            <v>GVTNT</v>
          </cell>
        </row>
        <row r="4857">
          <cell r="AH4857">
            <v>0</v>
          </cell>
          <cell r="AI4857" t="str">
            <v>Nusidėvėjęs</v>
          </cell>
          <cell r="AJ4857" t="str">
            <v>GVTNT</v>
          </cell>
        </row>
        <row r="4858">
          <cell r="AH4858">
            <v>0</v>
          </cell>
          <cell r="AI4858" t="str">
            <v>Nusidėvėjęs</v>
          </cell>
          <cell r="AJ4858" t="str">
            <v>GVTNT</v>
          </cell>
        </row>
        <row r="4859">
          <cell r="AH4859">
            <v>0</v>
          </cell>
          <cell r="AI4859" t="str">
            <v>Nusidėvėjęs</v>
          </cell>
          <cell r="AJ4859" t="str">
            <v>GVTNT</v>
          </cell>
        </row>
        <row r="4860">
          <cell r="AH4860">
            <v>0</v>
          </cell>
          <cell r="AI4860" t="str">
            <v>Nusidėvėjęs</v>
          </cell>
          <cell r="AJ4860" t="str">
            <v>GVTNT</v>
          </cell>
        </row>
        <row r="4861">
          <cell r="AH4861">
            <v>0</v>
          </cell>
          <cell r="AI4861" t="str">
            <v>Nusidėvėjęs</v>
          </cell>
          <cell r="AJ4861" t="str">
            <v>GVTNT</v>
          </cell>
        </row>
        <row r="4862">
          <cell r="AH4862">
            <v>0</v>
          </cell>
          <cell r="AI4862" t="str">
            <v>Nusidėvėjęs</v>
          </cell>
          <cell r="AJ4862" t="str">
            <v>GVTNT</v>
          </cell>
        </row>
        <row r="4863">
          <cell r="AH4863">
            <v>0</v>
          </cell>
          <cell r="AI4863" t="str">
            <v>Nusidėvėjęs</v>
          </cell>
          <cell r="AJ4863" t="str">
            <v>GVTNT</v>
          </cell>
        </row>
        <row r="4864">
          <cell r="AH4864">
            <v>0</v>
          </cell>
          <cell r="AI4864" t="str">
            <v>Nusidėvėjęs</v>
          </cell>
          <cell r="AJ4864" t="str">
            <v>GVTNT</v>
          </cell>
        </row>
        <row r="4865">
          <cell r="AH4865">
            <v>0</v>
          </cell>
          <cell r="AI4865" t="str">
            <v>Nusidėvėjęs</v>
          </cell>
          <cell r="AJ4865" t="str">
            <v>GVTNT</v>
          </cell>
        </row>
        <row r="4866">
          <cell r="AH4866">
            <v>0</v>
          </cell>
          <cell r="AI4866" t="str">
            <v>Nusidėvėjęs</v>
          </cell>
          <cell r="AJ4866" t="str">
            <v>GVTNT</v>
          </cell>
        </row>
        <row r="4867">
          <cell r="AH4867">
            <v>0</v>
          </cell>
          <cell r="AI4867" t="str">
            <v>Nusidėvėjęs</v>
          </cell>
          <cell r="AJ4867" t="str">
            <v>GVTNT</v>
          </cell>
        </row>
        <row r="4868">
          <cell r="AH4868">
            <v>0</v>
          </cell>
          <cell r="AI4868" t="str">
            <v>Nusidėvėjęs</v>
          </cell>
          <cell r="AJ4868" t="str">
            <v>GVTNT</v>
          </cell>
        </row>
        <row r="4869">
          <cell r="AH4869">
            <v>0</v>
          </cell>
          <cell r="AI4869" t="str">
            <v>Nusidėvėjęs</v>
          </cell>
          <cell r="AJ4869" t="str">
            <v>GVTNT</v>
          </cell>
        </row>
        <row r="4870">
          <cell r="AH4870">
            <v>0</v>
          </cell>
          <cell r="AI4870" t="str">
            <v>Nusidėvėjęs</v>
          </cell>
          <cell r="AJ4870" t="str">
            <v>GVTNT</v>
          </cell>
        </row>
        <row r="4871">
          <cell r="AH4871">
            <v>0</v>
          </cell>
          <cell r="AI4871" t="str">
            <v>Nusidėvėjęs</v>
          </cell>
          <cell r="AJ4871" t="str">
            <v>GVTNT</v>
          </cell>
        </row>
        <row r="4872">
          <cell r="AH4872">
            <v>0</v>
          </cell>
          <cell r="AI4872" t="str">
            <v>Nusidėvėjęs</v>
          </cell>
          <cell r="AJ4872" t="str">
            <v>GVTNT</v>
          </cell>
        </row>
        <row r="4873">
          <cell r="AH4873">
            <v>0</v>
          </cell>
          <cell r="AI4873" t="str">
            <v>Nusidėvėjęs</v>
          </cell>
          <cell r="AJ4873" t="str">
            <v>GVTNT</v>
          </cell>
        </row>
        <row r="4874">
          <cell r="AH4874">
            <v>0</v>
          </cell>
          <cell r="AI4874" t="str">
            <v>Nusidėvėjęs</v>
          </cell>
          <cell r="AJ4874" t="str">
            <v>GVTNT</v>
          </cell>
        </row>
        <row r="4875">
          <cell r="AH4875">
            <v>0</v>
          </cell>
          <cell r="AI4875" t="str">
            <v>Nusidėvėjęs</v>
          </cell>
          <cell r="AJ4875" t="str">
            <v>GVTNT</v>
          </cell>
        </row>
        <row r="4876">
          <cell r="AH4876">
            <v>0</v>
          </cell>
          <cell r="AI4876" t="str">
            <v>Nusidėvėjęs</v>
          </cell>
          <cell r="AJ4876" t="str">
            <v>GVTNT</v>
          </cell>
        </row>
        <row r="4877">
          <cell r="AH4877">
            <v>0</v>
          </cell>
          <cell r="AI4877" t="str">
            <v>Nusidėvėjęs</v>
          </cell>
          <cell r="AJ4877" t="str">
            <v>GVTNT</v>
          </cell>
        </row>
        <row r="4878">
          <cell r="AH4878">
            <v>0</v>
          </cell>
          <cell r="AI4878" t="str">
            <v>Nusidėvėjęs</v>
          </cell>
          <cell r="AJ4878" t="str">
            <v>GVTNT</v>
          </cell>
        </row>
        <row r="4879">
          <cell r="AH4879">
            <v>0</v>
          </cell>
          <cell r="AI4879" t="str">
            <v>Nusidėvėjęs</v>
          </cell>
          <cell r="AJ4879" t="str">
            <v>GVTNT</v>
          </cell>
        </row>
        <row r="4880">
          <cell r="AH4880">
            <v>0</v>
          </cell>
          <cell r="AI4880" t="str">
            <v>Nusidėvėjęs</v>
          </cell>
          <cell r="AJ4880" t="str">
            <v>GVTNT</v>
          </cell>
        </row>
        <row r="4881">
          <cell r="AH4881">
            <v>0</v>
          </cell>
          <cell r="AI4881" t="str">
            <v>Nusidėvėjęs</v>
          </cell>
          <cell r="AJ4881" t="str">
            <v>GVTNT</v>
          </cell>
        </row>
        <row r="4882">
          <cell r="AH4882">
            <v>0</v>
          </cell>
          <cell r="AI4882" t="str">
            <v>Nusidėvėjęs</v>
          </cell>
          <cell r="AJ4882" t="str">
            <v>GVTNT</v>
          </cell>
        </row>
        <row r="4883">
          <cell r="AH4883">
            <v>0</v>
          </cell>
          <cell r="AI4883" t="str">
            <v>Nusidėvėjęs</v>
          </cell>
          <cell r="AJ4883" t="str">
            <v>GVTNT</v>
          </cell>
        </row>
        <row r="4884">
          <cell r="AH4884">
            <v>0</v>
          </cell>
          <cell r="AI4884" t="str">
            <v>Nusidėvėjęs</v>
          </cell>
          <cell r="AJ4884" t="str">
            <v>GVTNT</v>
          </cell>
        </row>
        <row r="4885">
          <cell r="AH4885">
            <v>0</v>
          </cell>
          <cell r="AI4885" t="str">
            <v>Nusidėvėjęs</v>
          </cell>
          <cell r="AJ4885" t="str">
            <v>GVTNT</v>
          </cell>
        </row>
        <row r="4886">
          <cell r="AH4886">
            <v>0</v>
          </cell>
          <cell r="AI4886" t="str">
            <v>Nusidėvėjęs</v>
          </cell>
          <cell r="AJ4886" t="str">
            <v>GVTNT</v>
          </cell>
        </row>
        <row r="4887">
          <cell r="AH4887">
            <v>0</v>
          </cell>
          <cell r="AI4887" t="str">
            <v>Nusidėvėjęs</v>
          </cell>
          <cell r="AJ4887" t="str">
            <v>GVTNT</v>
          </cell>
        </row>
        <row r="4888">
          <cell r="AH4888">
            <v>0</v>
          </cell>
          <cell r="AI4888" t="str">
            <v>Nusidėvėjęs</v>
          </cell>
          <cell r="AJ4888" t="str">
            <v>GVTNT</v>
          </cell>
        </row>
        <row r="4889">
          <cell r="AH4889">
            <v>0</v>
          </cell>
          <cell r="AI4889" t="str">
            <v>Nusidėvėjęs</v>
          </cell>
          <cell r="AJ4889" t="str">
            <v>GVTNT</v>
          </cell>
        </row>
        <row r="4890">
          <cell r="AH4890">
            <v>0</v>
          </cell>
          <cell r="AI4890" t="str">
            <v>Nusidėvėjęs</v>
          </cell>
          <cell r="AJ4890" t="str">
            <v>GVTNT</v>
          </cell>
        </row>
        <row r="4891">
          <cell r="AH4891">
            <v>0</v>
          </cell>
          <cell r="AI4891" t="str">
            <v>Nusidėvėjęs</v>
          </cell>
          <cell r="AJ4891" t="str">
            <v>GVTNT</v>
          </cell>
        </row>
        <row r="4892">
          <cell r="AH4892">
            <v>0</v>
          </cell>
          <cell r="AI4892" t="str">
            <v>Nusidėvėjęs</v>
          </cell>
          <cell r="AJ4892" t="str">
            <v>GVTNT</v>
          </cell>
        </row>
        <row r="4893">
          <cell r="AH4893">
            <v>0</v>
          </cell>
          <cell r="AI4893" t="str">
            <v>Nusidėvėjęs</v>
          </cell>
          <cell r="AJ4893" t="str">
            <v>GVTNT</v>
          </cell>
        </row>
        <row r="4894">
          <cell r="AH4894">
            <v>0</v>
          </cell>
          <cell r="AI4894" t="str">
            <v>Nusidėvėjęs</v>
          </cell>
          <cell r="AJ4894" t="str">
            <v>GVTNT</v>
          </cell>
        </row>
        <row r="4895">
          <cell r="AH4895">
            <v>0</v>
          </cell>
          <cell r="AI4895" t="str">
            <v>Nusidėvėjęs</v>
          </cell>
          <cell r="AJ4895" t="str">
            <v>GVTNT</v>
          </cell>
        </row>
        <row r="4896">
          <cell r="AH4896">
            <v>0</v>
          </cell>
          <cell r="AI4896" t="str">
            <v>Nusidėvėjęs</v>
          </cell>
          <cell r="AJ4896" t="str">
            <v>GVTNT</v>
          </cell>
        </row>
        <row r="4897">
          <cell r="AH4897">
            <v>0</v>
          </cell>
          <cell r="AI4897" t="str">
            <v>Nusidėvėjęs</v>
          </cell>
          <cell r="AJ4897" t="str">
            <v>GVTNT</v>
          </cell>
        </row>
        <row r="4898">
          <cell r="AH4898">
            <v>0</v>
          </cell>
          <cell r="AI4898" t="str">
            <v>Nusidėvėjęs</v>
          </cell>
          <cell r="AJ4898" t="str">
            <v>GVTNT</v>
          </cell>
        </row>
        <row r="4899">
          <cell r="AH4899">
            <v>0</v>
          </cell>
          <cell r="AI4899" t="str">
            <v>Nusidėvėjęs</v>
          </cell>
          <cell r="AJ4899" t="str">
            <v>GVTNT</v>
          </cell>
        </row>
        <row r="4900">
          <cell r="AH4900">
            <v>0</v>
          </cell>
          <cell r="AI4900" t="str">
            <v>Nusidėvėjęs</v>
          </cell>
          <cell r="AJ4900" t="str">
            <v>GVTNT</v>
          </cell>
        </row>
        <row r="4901">
          <cell r="AH4901">
            <v>0</v>
          </cell>
          <cell r="AI4901" t="str">
            <v>Nusidėvėjęs</v>
          </cell>
          <cell r="AJ4901" t="str">
            <v>GVTNT</v>
          </cell>
        </row>
        <row r="4902">
          <cell r="AH4902">
            <v>0</v>
          </cell>
          <cell r="AI4902" t="str">
            <v>Nusidėvėjęs</v>
          </cell>
          <cell r="AJ4902" t="str">
            <v>GVTNT</v>
          </cell>
        </row>
        <row r="4903">
          <cell r="AH4903">
            <v>0</v>
          </cell>
          <cell r="AI4903" t="str">
            <v>Nusidėvėjęs</v>
          </cell>
          <cell r="AJ4903" t="str">
            <v>GVTNT</v>
          </cell>
        </row>
        <row r="4904">
          <cell r="AH4904">
            <v>0</v>
          </cell>
          <cell r="AI4904" t="str">
            <v>Nusidėvėjęs</v>
          </cell>
          <cell r="AJ4904" t="str">
            <v>GVTNT</v>
          </cell>
        </row>
        <row r="4905">
          <cell r="AH4905">
            <v>0</v>
          </cell>
          <cell r="AI4905" t="str">
            <v>Nusidėvėjęs</v>
          </cell>
          <cell r="AJ4905" t="str">
            <v>GVTNT</v>
          </cell>
        </row>
        <row r="4906">
          <cell r="AH4906">
            <v>0</v>
          </cell>
          <cell r="AI4906" t="str">
            <v>Nusidėvėjęs</v>
          </cell>
          <cell r="AJ4906" t="str">
            <v>GVTNT</v>
          </cell>
        </row>
        <row r="4907">
          <cell r="AH4907">
            <v>0</v>
          </cell>
          <cell r="AI4907" t="str">
            <v>Nusidėvėjęs</v>
          </cell>
          <cell r="AJ4907" t="str">
            <v>GVTNT</v>
          </cell>
        </row>
        <row r="4908">
          <cell r="AH4908">
            <v>0</v>
          </cell>
          <cell r="AI4908" t="str">
            <v>Nusidėvėjęs</v>
          </cell>
          <cell r="AJ4908" t="str">
            <v>GVTNT</v>
          </cell>
        </row>
        <row r="4909">
          <cell r="AH4909">
            <v>0</v>
          </cell>
          <cell r="AI4909" t="str">
            <v>Nusidėvėjęs</v>
          </cell>
          <cell r="AJ4909" t="str">
            <v>GVTNT</v>
          </cell>
        </row>
        <row r="4910">
          <cell r="AH4910">
            <v>0</v>
          </cell>
          <cell r="AI4910" t="str">
            <v>Nusidėvėjęs</v>
          </cell>
          <cell r="AJ4910" t="str">
            <v>GVTNT</v>
          </cell>
        </row>
        <row r="4911">
          <cell r="AH4911">
            <v>0</v>
          </cell>
          <cell r="AI4911" t="str">
            <v>Nusidėvėjęs</v>
          </cell>
          <cell r="AJ4911" t="str">
            <v>GVTNT</v>
          </cell>
        </row>
        <row r="4912">
          <cell r="AH4912">
            <v>0</v>
          </cell>
          <cell r="AI4912" t="str">
            <v>Nusidėvėjęs</v>
          </cell>
          <cell r="AJ4912" t="str">
            <v>GVTNT</v>
          </cell>
        </row>
        <row r="4913">
          <cell r="AH4913">
            <v>0</v>
          </cell>
          <cell r="AI4913" t="str">
            <v>Nusidėvėjęs</v>
          </cell>
          <cell r="AJ4913" t="str">
            <v>GVTNT</v>
          </cell>
        </row>
        <row r="4914">
          <cell r="AH4914">
            <v>0</v>
          </cell>
          <cell r="AI4914" t="str">
            <v>Nusidėvėjęs</v>
          </cell>
          <cell r="AJ4914" t="str">
            <v>GVTNT</v>
          </cell>
        </row>
        <row r="4915">
          <cell r="AH4915">
            <v>0</v>
          </cell>
          <cell r="AI4915" t="str">
            <v>Nusidėvėjęs</v>
          </cell>
          <cell r="AJ4915" t="str">
            <v>GVTNT</v>
          </cell>
        </row>
        <row r="4916">
          <cell r="AH4916">
            <v>0</v>
          </cell>
          <cell r="AI4916" t="str">
            <v>Nusidėvėjęs</v>
          </cell>
          <cell r="AJ4916" t="str">
            <v>GVTNT</v>
          </cell>
        </row>
        <row r="4917">
          <cell r="AH4917">
            <v>0</v>
          </cell>
          <cell r="AI4917" t="str">
            <v>Nusidėvėjęs</v>
          </cell>
          <cell r="AJ4917" t="str">
            <v>GVTNT</v>
          </cell>
        </row>
        <row r="4918">
          <cell r="AH4918">
            <v>0</v>
          </cell>
          <cell r="AI4918" t="str">
            <v>Nusidėvėjęs</v>
          </cell>
          <cell r="AJ4918" t="str">
            <v>GVTNT</v>
          </cell>
        </row>
        <row r="4919">
          <cell r="AH4919">
            <v>0</v>
          </cell>
          <cell r="AI4919" t="str">
            <v>Nusidėvėjęs</v>
          </cell>
          <cell r="AJ4919" t="str">
            <v>GVTNT</v>
          </cell>
        </row>
        <row r="4920">
          <cell r="AH4920">
            <v>0</v>
          </cell>
          <cell r="AI4920" t="str">
            <v>Nusidėvėjęs</v>
          </cell>
          <cell r="AJ4920" t="str">
            <v>GVTNT</v>
          </cell>
        </row>
        <row r="4921">
          <cell r="AH4921">
            <v>0</v>
          </cell>
          <cell r="AI4921" t="str">
            <v>Nusidėvėjęs</v>
          </cell>
          <cell r="AJ4921" t="str">
            <v>GVTNT</v>
          </cell>
        </row>
        <row r="4922">
          <cell r="AH4922">
            <v>0</v>
          </cell>
          <cell r="AI4922" t="str">
            <v>Nusidėvėjęs</v>
          </cell>
          <cell r="AJ4922" t="str">
            <v>GVTNT</v>
          </cell>
        </row>
        <row r="4923">
          <cell r="AH4923">
            <v>0</v>
          </cell>
          <cell r="AI4923" t="str">
            <v>Nusidėvėjęs</v>
          </cell>
          <cell r="AJ4923" t="str">
            <v>GVTNT</v>
          </cell>
        </row>
        <row r="4924">
          <cell r="AH4924">
            <v>0</v>
          </cell>
          <cell r="AI4924" t="str">
            <v>Nusidėvėjęs</v>
          </cell>
          <cell r="AJ4924" t="str">
            <v>GVTNT</v>
          </cell>
        </row>
        <row r="4925">
          <cell r="AH4925">
            <v>0</v>
          </cell>
          <cell r="AI4925" t="str">
            <v>Nusidėvėjęs</v>
          </cell>
          <cell r="AJ4925" t="str">
            <v>GVTNT</v>
          </cell>
        </row>
        <row r="4926">
          <cell r="AH4926">
            <v>0</v>
          </cell>
          <cell r="AI4926" t="str">
            <v>Nusidėvėjęs</v>
          </cell>
          <cell r="AJ4926" t="str">
            <v>GVTNT</v>
          </cell>
        </row>
        <row r="4927">
          <cell r="AH4927">
            <v>0</v>
          </cell>
          <cell r="AI4927" t="str">
            <v>Nusidėvėjęs</v>
          </cell>
          <cell r="AJ4927" t="str">
            <v>GVTNT</v>
          </cell>
        </row>
        <row r="4928">
          <cell r="AH4928">
            <v>0</v>
          </cell>
          <cell r="AI4928" t="str">
            <v>Nusidėvėjęs</v>
          </cell>
          <cell r="AJ4928" t="str">
            <v>GVTNT</v>
          </cell>
        </row>
        <row r="4929">
          <cell r="AH4929">
            <v>0</v>
          </cell>
          <cell r="AI4929" t="str">
            <v>Nusidėvėjęs</v>
          </cell>
          <cell r="AJ4929" t="str">
            <v>GVTNT</v>
          </cell>
        </row>
        <row r="4930">
          <cell r="AH4930">
            <v>0</v>
          </cell>
          <cell r="AI4930" t="str">
            <v>Nusidėvėjęs</v>
          </cell>
          <cell r="AJ4930" t="str">
            <v>GVTNT</v>
          </cell>
        </row>
        <row r="4931">
          <cell r="AH4931">
            <v>0</v>
          </cell>
          <cell r="AI4931" t="str">
            <v>Nusidėvėjęs</v>
          </cell>
          <cell r="AJ4931" t="str">
            <v>GVTNT</v>
          </cell>
        </row>
        <row r="4932">
          <cell r="AH4932">
            <v>0</v>
          </cell>
          <cell r="AI4932" t="str">
            <v>Nusidėvėjęs</v>
          </cell>
          <cell r="AJ4932" t="str">
            <v>GVTNT</v>
          </cell>
        </row>
        <row r="4933">
          <cell r="AH4933">
            <v>0</v>
          </cell>
          <cell r="AI4933" t="str">
            <v>Nusidėvėjęs</v>
          </cell>
          <cell r="AJ4933" t="str">
            <v>GVTNT</v>
          </cell>
        </row>
        <row r="4934">
          <cell r="AH4934">
            <v>0</v>
          </cell>
          <cell r="AI4934" t="str">
            <v>Nusidėvėjęs</v>
          </cell>
          <cell r="AJ4934" t="str">
            <v>GVTNT</v>
          </cell>
        </row>
        <row r="4935">
          <cell r="AH4935">
            <v>0</v>
          </cell>
          <cell r="AI4935" t="str">
            <v>Nusidėvėjęs</v>
          </cell>
          <cell r="AJ4935" t="str">
            <v>GVTNT</v>
          </cell>
        </row>
        <row r="4936">
          <cell r="AH4936">
            <v>0</v>
          </cell>
          <cell r="AI4936" t="str">
            <v>Nusidėvėjęs</v>
          </cell>
          <cell r="AJ4936" t="str">
            <v>GVTNT</v>
          </cell>
        </row>
        <row r="4937">
          <cell r="AH4937">
            <v>0</v>
          </cell>
          <cell r="AI4937" t="str">
            <v>Nusidėvėjęs</v>
          </cell>
          <cell r="AJ4937" t="str">
            <v>GVTNT</v>
          </cell>
        </row>
        <row r="4938">
          <cell r="AH4938">
            <v>0</v>
          </cell>
          <cell r="AI4938" t="str">
            <v>Nusidėvėjęs</v>
          </cell>
          <cell r="AJ4938" t="str">
            <v>GVTNT</v>
          </cell>
        </row>
        <row r="4939">
          <cell r="AH4939">
            <v>0</v>
          </cell>
          <cell r="AI4939" t="str">
            <v>Nusidėvėjęs</v>
          </cell>
          <cell r="AJ4939" t="str">
            <v>GVTNT</v>
          </cell>
        </row>
        <row r="4940">
          <cell r="AH4940">
            <v>0</v>
          </cell>
          <cell r="AI4940" t="str">
            <v>Nusidėvėjęs</v>
          </cell>
          <cell r="AJ4940" t="str">
            <v>GVTNT</v>
          </cell>
        </row>
        <row r="4941">
          <cell r="AH4941">
            <v>0</v>
          </cell>
          <cell r="AI4941" t="str">
            <v>Nusidėvėjęs</v>
          </cell>
          <cell r="AJ4941" t="str">
            <v>GVTNT</v>
          </cell>
        </row>
        <row r="4942">
          <cell r="AH4942">
            <v>0</v>
          </cell>
          <cell r="AI4942" t="str">
            <v>Nusidėvėjęs</v>
          </cell>
          <cell r="AJ4942" t="str">
            <v>GVTNT</v>
          </cell>
        </row>
        <row r="4943">
          <cell r="AH4943">
            <v>0</v>
          </cell>
          <cell r="AI4943" t="str">
            <v>Nusidėvėjęs</v>
          </cell>
          <cell r="AJ4943" t="str">
            <v>GVTNT</v>
          </cell>
        </row>
        <row r="4944">
          <cell r="AH4944">
            <v>0</v>
          </cell>
          <cell r="AI4944" t="str">
            <v>Nusidėvėjęs</v>
          </cell>
          <cell r="AJ4944" t="str">
            <v>GVTNT</v>
          </cell>
        </row>
        <row r="4945">
          <cell r="AH4945">
            <v>0</v>
          </cell>
          <cell r="AI4945" t="str">
            <v>Nusidėvėjęs</v>
          </cell>
          <cell r="AJ4945" t="str">
            <v>GVTNT</v>
          </cell>
        </row>
        <row r="4946">
          <cell r="AH4946">
            <v>0</v>
          </cell>
          <cell r="AI4946" t="str">
            <v>Nusidėvėjęs</v>
          </cell>
          <cell r="AJ4946" t="str">
            <v>GVTNT</v>
          </cell>
        </row>
        <row r="4947">
          <cell r="AH4947">
            <v>0</v>
          </cell>
          <cell r="AI4947" t="str">
            <v>Nusidėvėjęs</v>
          </cell>
          <cell r="AJ4947" t="str">
            <v>GVTNT</v>
          </cell>
        </row>
        <row r="4948">
          <cell r="AH4948">
            <v>0</v>
          </cell>
          <cell r="AI4948" t="str">
            <v>Nusidėvėjęs</v>
          </cell>
          <cell r="AJ4948" t="str">
            <v>GVTNT</v>
          </cell>
        </row>
        <row r="4949">
          <cell r="AH4949">
            <v>0</v>
          </cell>
          <cell r="AI4949" t="str">
            <v>Nusidėvėjęs</v>
          </cell>
          <cell r="AJ4949" t="str">
            <v>GVTNT</v>
          </cell>
        </row>
        <row r="4950">
          <cell r="AH4950">
            <v>0</v>
          </cell>
          <cell r="AI4950" t="str">
            <v>Nusidėvėjęs</v>
          </cell>
          <cell r="AJ4950" t="str">
            <v>GVTNT</v>
          </cell>
        </row>
        <row r="4951">
          <cell r="AH4951">
            <v>0</v>
          </cell>
          <cell r="AI4951" t="str">
            <v>Nusidėvėjęs</v>
          </cell>
          <cell r="AJ4951" t="str">
            <v>GVTNT</v>
          </cell>
        </row>
        <row r="4952">
          <cell r="AH4952">
            <v>0</v>
          </cell>
          <cell r="AI4952" t="str">
            <v>Nusidėvėjęs</v>
          </cell>
          <cell r="AJ4952" t="str">
            <v>GVTNT</v>
          </cell>
        </row>
        <row r="4953">
          <cell r="AH4953">
            <v>0</v>
          </cell>
          <cell r="AI4953" t="str">
            <v>Nusidėvėjęs</v>
          </cell>
          <cell r="AJ4953" t="str">
            <v>GVTNT</v>
          </cell>
        </row>
        <row r="4954">
          <cell r="AH4954">
            <v>0</v>
          </cell>
          <cell r="AI4954" t="str">
            <v>Nusidėvėjęs</v>
          </cell>
          <cell r="AJ4954" t="str">
            <v>GVTNT</v>
          </cell>
        </row>
        <row r="4955">
          <cell r="AH4955">
            <v>0</v>
          </cell>
          <cell r="AI4955" t="str">
            <v>Nusidėvėjęs</v>
          </cell>
          <cell r="AJ4955" t="str">
            <v>GVTNT</v>
          </cell>
        </row>
        <row r="4956">
          <cell r="AH4956">
            <v>0</v>
          </cell>
          <cell r="AI4956" t="str">
            <v>Nusidėvėjęs</v>
          </cell>
          <cell r="AJ4956" t="str">
            <v>GVTNT</v>
          </cell>
        </row>
        <row r="4957">
          <cell r="AH4957">
            <v>0</v>
          </cell>
          <cell r="AI4957" t="str">
            <v>Nusidėvėjęs</v>
          </cell>
          <cell r="AJ4957" t="str">
            <v>GVTNT</v>
          </cell>
        </row>
        <row r="4958">
          <cell r="AH4958">
            <v>0</v>
          </cell>
          <cell r="AI4958" t="str">
            <v>Nusidėvėjęs</v>
          </cell>
          <cell r="AJ4958" t="str">
            <v>GVTNT</v>
          </cell>
        </row>
        <row r="4959">
          <cell r="AH4959">
            <v>0</v>
          </cell>
          <cell r="AI4959" t="str">
            <v>Nusidėvėjęs</v>
          </cell>
          <cell r="AJ4959" t="str">
            <v>GVTNT</v>
          </cell>
        </row>
        <row r="4960">
          <cell r="AH4960">
            <v>0</v>
          </cell>
          <cell r="AI4960" t="str">
            <v>Nusidėvėjęs</v>
          </cell>
          <cell r="AJ4960" t="str">
            <v>GVTNT</v>
          </cell>
        </row>
        <row r="4961">
          <cell r="AH4961">
            <v>0</v>
          </cell>
          <cell r="AI4961" t="str">
            <v>Nusidėvėjęs</v>
          </cell>
          <cell r="AJ4961" t="str">
            <v>GVTNT</v>
          </cell>
        </row>
        <row r="4962">
          <cell r="AH4962">
            <v>0</v>
          </cell>
          <cell r="AI4962" t="str">
            <v>Nusidėvėjęs</v>
          </cell>
          <cell r="AJ4962" t="str">
            <v>GVTNT</v>
          </cell>
        </row>
        <row r="4963">
          <cell r="AH4963">
            <v>0</v>
          </cell>
          <cell r="AI4963" t="str">
            <v>Nusidėvėjęs</v>
          </cell>
          <cell r="AJ4963" t="str">
            <v>GVTNT</v>
          </cell>
        </row>
        <row r="4964">
          <cell r="AH4964">
            <v>0</v>
          </cell>
          <cell r="AI4964" t="str">
            <v>Nusidėvėjęs</v>
          </cell>
          <cell r="AJ4964" t="str">
            <v>GVTNT</v>
          </cell>
        </row>
        <row r="4965">
          <cell r="AH4965">
            <v>0</v>
          </cell>
          <cell r="AI4965" t="str">
            <v>Nusidėvėjęs</v>
          </cell>
          <cell r="AJ4965" t="str">
            <v>GVTNT</v>
          </cell>
        </row>
        <row r="4966">
          <cell r="AH4966">
            <v>0</v>
          </cell>
          <cell r="AI4966" t="str">
            <v>Nusidėvėjęs</v>
          </cell>
          <cell r="AJ4966" t="str">
            <v>GVTNT</v>
          </cell>
        </row>
        <row r="4967">
          <cell r="AH4967">
            <v>0</v>
          </cell>
          <cell r="AI4967" t="str">
            <v>Nusidėvėjęs</v>
          </cell>
          <cell r="AJ4967" t="str">
            <v>GVTNT</v>
          </cell>
        </row>
        <row r="4968">
          <cell r="AH4968">
            <v>0</v>
          </cell>
          <cell r="AI4968" t="str">
            <v>Nusidėvėjęs</v>
          </cell>
          <cell r="AJ4968" t="str">
            <v>GVTNT</v>
          </cell>
        </row>
        <row r="4969">
          <cell r="AH4969">
            <v>0</v>
          </cell>
          <cell r="AI4969" t="str">
            <v>Nusidėvėjęs</v>
          </cell>
          <cell r="AJ4969" t="str">
            <v>GVTNT</v>
          </cell>
        </row>
        <row r="4970">
          <cell r="AH4970">
            <v>0</v>
          </cell>
          <cell r="AI4970" t="str">
            <v>Nusidėvėjęs</v>
          </cell>
          <cell r="AJ4970" t="str">
            <v>GVTNT</v>
          </cell>
        </row>
        <row r="4971">
          <cell r="AH4971">
            <v>0</v>
          </cell>
          <cell r="AI4971" t="str">
            <v>Nusidėvėjęs</v>
          </cell>
          <cell r="AJ4971" t="str">
            <v>GVTNT</v>
          </cell>
        </row>
        <row r="4972">
          <cell r="AH4972">
            <v>0</v>
          </cell>
          <cell r="AI4972" t="str">
            <v>Nusidėvėjęs</v>
          </cell>
          <cell r="AJ4972" t="str">
            <v>GVTNT</v>
          </cell>
        </row>
        <row r="4973">
          <cell r="AH4973">
            <v>0</v>
          </cell>
          <cell r="AI4973" t="str">
            <v>Nusidėvėjęs</v>
          </cell>
          <cell r="AJ4973" t="str">
            <v>GVTNT</v>
          </cell>
        </row>
        <row r="4974">
          <cell r="AH4974">
            <v>0</v>
          </cell>
          <cell r="AI4974" t="str">
            <v>Nusidėvėjęs</v>
          </cell>
          <cell r="AJ4974" t="str">
            <v>GVTNT</v>
          </cell>
        </row>
        <row r="4975">
          <cell r="AH4975">
            <v>0</v>
          </cell>
          <cell r="AI4975" t="str">
            <v>Nusidėvėjęs</v>
          </cell>
          <cell r="AJ4975" t="str">
            <v>GVTNT</v>
          </cell>
        </row>
        <row r="4976">
          <cell r="AH4976">
            <v>0</v>
          </cell>
          <cell r="AI4976" t="str">
            <v>Nusidėvėjęs</v>
          </cell>
          <cell r="AJ4976" t="str">
            <v>GVTNT</v>
          </cell>
        </row>
        <row r="4977">
          <cell r="AH4977">
            <v>0</v>
          </cell>
          <cell r="AI4977" t="str">
            <v>Nusidėvėjęs</v>
          </cell>
          <cell r="AJ4977" t="str">
            <v>GVTNT</v>
          </cell>
        </row>
        <row r="4978">
          <cell r="AH4978">
            <v>0</v>
          </cell>
          <cell r="AI4978" t="str">
            <v>Nusidėvėjęs</v>
          </cell>
          <cell r="AJ4978" t="str">
            <v>GVTNT</v>
          </cell>
        </row>
        <row r="4979">
          <cell r="AH4979">
            <v>0</v>
          </cell>
          <cell r="AI4979" t="str">
            <v>Nusidėvėjęs</v>
          </cell>
          <cell r="AJ4979" t="str">
            <v>GVTNT</v>
          </cell>
        </row>
        <row r="4980">
          <cell r="AH4980">
            <v>0</v>
          </cell>
          <cell r="AI4980" t="str">
            <v>Nusidėvėjęs</v>
          </cell>
          <cell r="AJ4980" t="str">
            <v>GVTNT</v>
          </cell>
        </row>
        <row r="4981">
          <cell r="AH4981">
            <v>0</v>
          </cell>
          <cell r="AI4981" t="str">
            <v>Nusidėvėjęs</v>
          </cell>
          <cell r="AJ4981" t="str">
            <v>GVTNT</v>
          </cell>
        </row>
        <row r="4982">
          <cell r="AH4982">
            <v>0</v>
          </cell>
          <cell r="AI4982" t="str">
            <v>Nusidėvėjęs</v>
          </cell>
          <cell r="AJ4982" t="str">
            <v>GVTNT</v>
          </cell>
        </row>
        <row r="4983">
          <cell r="AH4983">
            <v>0</v>
          </cell>
          <cell r="AI4983" t="str">
            <v>Nusidėvėjęs</v>
          </cell>
          <cell r="AJ4983" t="str">
            <v>GVTNT</v>
          </cell>
        </row>
        <row r="4984">
          <cell r="AH4984">
            <v>0</v>
          </cell>
          <cell r="AI4984" t="str">
            <v>Nusidėvėjęs</v>
          </cell>
          <cell r="AJ4984" t="str">
            <v>GVTNT</v>
          </cell>
        </row>
        <row r="4985">
          <cell r="AH4985">
            <v>0</v>
          </cell>
          <cell r="AI4985" t="str">
            <v>Nusidėvėjęs</v>
          </cell>
          <cell r="AJ4985" t="str">
            <v>GVTNT</v>
          </cell>
        </row>
        <row r="4986">
          <cell r="AH4986">
            <v>0</v>
          </cell>
          <cell r="AI4986" t="str">
            <v>Nusidėvėjęs</v>
          </cell>
          <cell r="AJ4986" t="str">
            <v>GVTNT</v>
          </cell>
        </row>
        <row r="4987">
          <cell r="AH4987">
            <v>0</v>
          </cell>
          <cell r="AI4987" t="str">
            <v>Nusidėvėjęs</v>
          </cell>
          <cell r="AJ4987" t="str">
            <v>GVTNT</v>
          </cell>
        </row>
        <row r="4988">
          <cell r="AH4988">
            <v>0</v>
          </cell>
          <cell r="AI4988" t="str">
            <v>Nusidėvėjęs</v>
          </cell>
          <cell r="AJ4988" t="str">
            <v>GVTNT</v>
          </cell>
        </row>
        <row r="4989">
          <cell r="AH4989">
            <v>0</v>
          </cell>
          <cell r="AI4989" t="str">
            <v>Nusidėvėjęs</v>
          </cell>
          <cell r="AJ4989" t="str">
            <v>GVTNT</v>
          </cell>
        </row>
        <row r="4990">
          <cell r="AH4990">
            <v>0</v>
          </cell>
          <cell r="AI4990" t="str">
            <v>Nusidėvėjęs</v>
          </cell>
          <cell r="AJ4990" t="str">
            <v>GVTNT</v>
          </cell>
        </row>
        <row r="4991">
          <cell r="AH4991">
            <v>0</v>
          </cell>
          <cell r="AI4991" t="str">
            <v>Nusidėvėjęs</v>
          </cell>
          <cell r="AJ4991" t="str">
            <v>GVTNT</v>
          </cell>
        </row>
        <row r="4992">
          <cell r="AH4992">
            <v>0</v>
          </cell>
          <cell r="AI4992" t="str">
            <v>Nusidėvėjęs</v>
          </cell>
          <cell r="AJ4992" t="str">
            <v>GVTNT</v>
          </cell>
        </row>
        <row r="4993">
          <cell r="AH4993">
            <v>0</v>
          </cell>
          <cell r="AI4993" t="str">
            <v>Nusidėvėjęs</v>
          </cell>
          <cell r="AJ4993" t="str">
            <v>GVTNT</v>
          </cell>
        </row>
        <row r="4994">
          <cell r="AH4994">
            <v>0</v>
          </cell>
          <cell r="AI4994" t="str">
            <v>Nusidėvėjęs</v>
          </cell>
          <cell r="AJ4994" t="str">
            <v>GVTNT</v>
          </cell>
        </row>
        <row r="4995">
          <cell r="AH4995">
            <v>0</v>
          </cell>
          <cell r="AI4995" t="str">
            <v>Nusidėvėjęs</v>
          </cell>
          <cell r="AJ4995" t="str">
            <v>GVTNT</v>
          </cell>
        </row>
        <row r="4996">
          <cell r="AH4996">
            <v>0</v>
          </cell>
          <cell r="AI4996" t="str">
            <v>Nusidėvėjęs</v>
          </cell>
          <cell r="AJ4996" t="str">
            <v>GVTNT</v>
          </cell>
        </row>
        <row r="4997">
          <cell r="AH4997">
            <v>0</v>
          </cell>
          <cell r="AI4997" t="str">
            <v>Nusidėvėjęs</v>
          </cell>
          <cell r="AJ4997" t="str">
            <v>GVTNT</v>
          </cell>
        </row>
        <row r="4998">
          <cell r="AH4998">
            <v>0</v>
          </cell>
          <cell r="AI4998" t="str">
            <v>Nusidėvėjęs</v>
          </cell>
          <cell r="AJ4998" t="str">
            <v>GVTNT</v>
          </cell>
        </row>
        <row r="4999">
          <cell r="AH4999">
            <v>0</v>
          </cell>
          <cell r="AI4999" t="str">
            <v>Nusidėvėjęs</v>
          </cell>
          <cell r="AJ4999" t="str">
            <v>GVTNT</v>
          </cell>
        </row>
        <row r="5000">
          <cell r="AH5000">
            <v>0</v>
          </cell>
          <cell r="AI5000" t="str">
            <v>Nusidėvėjęs</v>
          </cell>
          <cell r="AJ5000" t="str">
            <v>GVTNT</v>
          </cell>
        </row>
        <row r="5001">
          <cell r="AH5001">
            <v>0</v>
          </cell>
          <cell r="AI5001" t="str">
            <v>Nusidėvėjęs</v>
          </cell>
          <cell r="AJ5001" t="str">
            <v>GVTNT</v>
          </cell>
        </row>
        <row r="5002">
          <cell r="AH5002">
            <v>0</v>
          </cell>
          <cell r="AI5002" t="str">
            <v>Nusidėvėjęs</v>
          </cell>
          <cell r="AJ5002" t="str">
            <v>GVTNT</v>
          </cell>
        </row>
        <row r="5003">
          <cell r="AH5003">
            <v>0</v>
          </cell>
          <cell r="AI5003" t="str">
            <v>Nusidėvėjęs</v>
          </cell>
          <cell r="AJ5003" t="str">
            <v>GVTNT</v>
          </cell>
        </row>
        <row r="5004">
          <cell r="AH5004">
            <v>0</v>
          </cell>
          <cell r="AI5004" t="str">
            <v>Nusidėvėjęs</v>
          </cell>
          <cell r="AJ5004" t="str">
            <v>GVTNT</v>
          </cell>
        </row>
        <row r="5005">
          <cell r="AH5005">
            <v>0</v>
          </cell>
          <cell r="AI5005" t="str">
            <v>Nusidėvėjęs</v>
          </cell>
          <cell r="AJ5005" t="str">
            <v>GVTNT</v>
          </cell>
        </row>
        <row r="5006">
          <cell r="AH5006">
            <v>0</v>
          </cell>
          <cell r="AI5006" t="str">
            <v>Nusidėvėjęs</v>
          </cell>
          <cell r="AJ5006" t="str">
            <v>GVTNT</v>
          </cell>
        </row>
        <row r="5007">
          <cell r="AH5007">
            <v>0</v>
          </cell>
          <cell r="AI5007" t="str">
            <v>Nusidėvėjęs</v>
          </cell>
          <cell r="AJ5007" t="str">
            <v>GVTNT</v>
          </cell>
        </row>
        <row r="5008">
          <cell r="AH5008">
            <v>0</v>
          </cell>
          <cell r="AI5008" t="str">
            <v>Nusidėvėjęs</v>
          </cell>
          <cell r="AJ5008" t="str">
            <v>GVTNT</v>
          </cell>
        </row>
        <row r="5009">
          <cell r="AH5009">
            <v>0</v>
          </cell>
          <cell r="AI5009" t="str">
            <v>Nusidėvėjęs</v>
          </cell>
          <cell r="AJ5009" t="str">
            <v>GVTNT</v>
          </cell>
        </row>
        <row r="5010">
          <cell r="AH5010">
            <v>0</v>
          </cell>
          <cell r="AI5010" t="str">
            <v>Nusidėvėjęs</v>
          </cell>
          <cell r="AJ5010" t="str">
            <v>GVTNT</v>
          </cell>
        </row>
        <row r="5011">
          <cell r="AH5011">
            <v>0</v>
          </cell>
          <cell r="AI5011" t="str">
            <v>Nusidėvėjęs</v>
          </cell>
          <cell r="AJ5011" t="str">
            <v>GVTNT</v>
          </cell>
        </row>
        <row r="5012">
          <cell r="AH5012">
            <v>0</v>
          </cell>
          <cell r="AI5012" t="str">
            <v>Nusidėvėjęs</v>
          </cell>
          <cell r="AJ5012" t="str">
            <v>GVTNT</v>
          </cell>
        </row>
        <row r="5013">
          <cell r="AH5013">
            <v>0</v>
          </cell>
          <cell r="AI5013" t="str">
            <v>Nusidėvėjęs</v>
          </cell>
          <cell r="AJ5013" t="str">
            <v>GVTNT</v>
          </cell>
        </row>
        <row r="5014">
          <cell r="AH5014">
            <v>0</v>
          </cell>
          <cell r="AI5014" t="str">
            <v>Nusidėvėjęs</v>
          </cell>
          <cell r="AJ5014" t="str">
            <v>GVTNT</v>
          </cell>
        </row>
        <row r="5015">
          <cell r="AH5015">
            <v>0</v>
          </cell>
          <cell r="AI5015" t="str">
            <v>Nusidėvėjęs</v>
          </cell>
          <cell r="AJ5015" t="str">
            <v>GVTNT</v>
          </cell>
        </row>
        <row r="5016">
          <cell r="AH5016">
            <v>0</v>
          </cell>
          <cell r="AI5016" t="str">
            <v>Nusidėvėjęs</v>
          </cell>
          <cell r="AJ5016" t="str">
            <v>GVTNT</v>
          </cell>
        </row>
        <row r="5017">
          <cell r="AH5017">
            <v>0</v>
          </cell>
          <cell r="AI5017" t="str">
            <v>Nusidėvėjęs</v>
          </cell>
          <cell r="AJ5017" t="str">
            <v>GVTNT</v>
          </cell>
        </row>
        <row r="5018">
          <cell r="AH5018">
            <v>0</v>
          </cell>
          <cell r="AI5018" t="str">
            <v>Nusidėvėjęs</v>
          </cell>
          <cell r="AJ5018" t="str">
            <v>GVTNT</v>
          </cell>
        </row>
        <row r="5019">
          <cell r="AH5019">
            <v>0</v>
          </cell>
          <cell r="AI5019" t="str">
            <v>Nusidėvėjęs</v>
          </cell>
          <cell r="AJ5019" t="str">
            <v>GVTNT</v>
          </cell>
        </row>
        <row r="5020">
          <cell r="AH5020">
            <v>0</v>
          </cell>
          <cell r="AI5020" t="str">
            <v>Nusidėvėjęs</v>
          </cell>
          <cell r="AJ5020" t="str">
            <v>GVTNT</v>
          </cell>
        </row>
        <row r="5021">
          <cell r="AH5021">
            <v>0</v>
          </cell>
          <cell r="AI5021" t="str">
            <v>Nusidėvėjęs</v>
          </cell>
          <cell r="AJ5021" t="str">
            <v>GVTNT</v>
          </cell>
        </row>
        <row r="5022">
          <cell r="AH5022">
            <v>0</v>
          </cell>
          <cell r="AI5022" t="str">
            <v>Nusidėvėjęs</v>
          </cell>
          <cell r="AJ5022" t="str">
            <v>GVTNT</v>
          </cell>
        </row>
        <row r="5023">
          <cell r="AH5023">
            <v>0</v>
          </cell>
          <cell r="AI5023" t="str">
            <v>Nusidėvėjęs</v>
          </cell>
          <cell r="AJ5023" t="str">
            <v>GVTNT</v>
          </cell>
        </row>
        <row r="5024">
          <cell r="AH5024">
            <v>0</v>
          </cell>
          <cell r="AI5024" t="str">
            <v>Nusidėvėjęs</v>
          </cell>
          <cell r="AJ5024" t="str">
            <v>GVTNT</v>
          </cell>
        </row>
        <row r="5025">
          <cell r="AH5025">
            <v>0</v>
          </cell>
          <cell r="AI5025" t="str">
            <v>Nusidėvėjęs</v>
          </cell>
          <cell r="AJ5025" t="str">
            <v>GVTNT</v>
          </cell>
        </row>
        <row r="5026">
          <cell r="AH5026">
            <v>0</v>
          </cell>
          <cell r="AI5026" t="str">
            <v>Nusidėvėjęs</v>
          </cell>
          <cell r="AJ5026" t="str">
            <v>GVTNT</v>
          </cell>
        </row>
        <row r="5027">
          <cell r="AH5027">
            <v>0</v>
          </cell>
          <cell r="AI5027" t="str">
            <v>Nusidėvėjęs</v>
          </cell>
          <cell r="AJ5027" t="str">
            <v>GVTNT</v>
          </cell>
        </row>
        <row r="5028">
          <cell r="AH5028">
            <v>0</v>
          </cell>
          <cell r="AI5028" t="str">
            <v>Nusidėvėjęs</v>
          </cell>
          <cell r="AJ5028" t="str">
            <v>GVTNT</v>
          </cell>
        </row>
        <row r="5029">
          <cell r="AH5029">
            <v>0</v>
          </cell>
          <cell r="AI5029" t="str">
            <v>Nusidėvėjęs</v>
          </cell>
          <cell r="AJ5029" t="str">
            <v>GVTNT</v>
          </cell>
        </row>
        <row r="5030">
          <cell r="AH5030">
            <v>0</v>
          </cell>
          <cell r="AI5030" t="str">
            <v>Nusidėvėjęs</v>
          </cell>
          <cell r="AJ5030" t="str">
            <v>GVTNT</v>
          </cell>
        </row>
        <row r="5031">
          <cell r="AH5031">
            <v>0</v>
          </cell>
          <cell r="AI5031" t="str">
            <v>Nusidėvėjęs</v>
          </cell>
          <cell r="AJ5031" t="str">
            <v>GVTNT</v>
          </cell>
        </row>
        <row r="5032">
          <cell r="AH5032">
            <v>0</v>
          </cell>
          <cell r="AI5032" t="str">
            <v>Nusidėvėjęs</v>
          </cell>
          <cell r="AJ5032" t="str">
            <v>GVTNT</v>
          </cell>
        </row>
        <row r="5033">
          <cell r="AH5033">
            <v>0</v>
          </cell>
          <cell r="AI5033" t="str">
            <v>Nusidėvėjęs</v>
          </cell>
          <cell r="AJ5033" t="str">
            <v>GVTNT</v>
          </cell>
        </row>
        <row r="5034">
          <cell r="AH5034">
            <v>0</v>
          </cell>
          <cell r="AI5034" t="str">
            <v>Nusidėvėjęs</v>
          </cell>
          <cell r="AJ5034" t="str">
            <v>GVTNT</v>
          </cell>
        </row>
        <row r="5035">
          <cell r="AH5035">
            <v>0</v>
          </cell>
          <cell r="AI5035" t="str">
            <v>Nusidėvėjęs</v>
          </cell>
          <cell r="AJ5035" t="str">
            <v>GVTNT</v>
          </cell>
        </row>
        <row r="5036">
          <cell r="AH5036">
            <v>0</v>
          </cell>
          <cell r="AI5036" t="str">
            <v>Nusidėvėjęs</v>
          </cell>
          <cell r="AJ5036" t="str">
            <v>GVTNT</v>
          </cell>
        </row>
        <row r="5037">
          <cell r="AH5037">
            <v>0</v>
          </cell>
          <cell r="AI5037" t="str">
            <v>Nusidėvėjęs</v>
          </cell>
          <cell r="AJ5037" t="str">
            <v>GVTNT</v>
          </cell>
        </row>
        <row r="5038">
          <cell r="AH5038">
            <v>0</v>
          </cell>
          <cell r="AI5038" t="str">
            <v>Nusidėvėjęs</v>
          </cell>
          <cell r="AJ5038" t="str">
            <v>GVTNT</v>
          </cell>
        </row>
        <row r="5039">
          <cell r="AH5039">
            <v>0</v>
          </cell>
          <cell r="AI5039" t="str">
            <v>Nusidėvėjęs</v>
          </cell>
          <cell r="AJ5039" t="str">
            <v>GVTNT</v>
          </cell>
        </row>
        <row r="5040">
          <cell r="AH5040">
            <v>0</v>
          </cell>
          <cell r="AI5040" t="str">
            <v>Nusidėvėjęs</v>
          </cell>
          <cell r="AJ5040" t="str">
            <v>GVTNT</v>
          </cell>
        </row>
        <row r="5041">
          <cell r="AH5041">
            <v>0</v>
          </cell>
          <cell r="AI5041" t="str">
            <v>Nusidėvėjęs</v>
          </cell>
          <cell r="AJ5041" t="str">
            <v>GVTNT</v>
          </cell>
        </row>
        <row r="5042">
          <cell r="AH5042">
            <v>0</v>
          </cell>
          <cell r="AI5042" t="str">
            <v>Nusidėvėjęs</v>
          </cell>
          <cell r="AJ5042" t="str">
            <v>GVTNT</v>
          </cell>
        </row>
        <row r="5043">
          <cell r="AH5043">
            <v>0</v>
          </cell>
          <cell r="AI5043" t="str">
            <v>Nusidėvėjęs</v>
          </cell>
          <cell r="AJ5043" t="str">
            <v>GVTNT</v>
          </cell>
        </row>
        <row r="5044">
          <cell r="AH5044">
            <v>0</v>
          </cell>
          <cell r="AI5044" t="str">
            <v>Nusidėvėjęs</v>
          </cell>
          <cell r="AJ5044" t="str">
            <v>GVTNT</v>
          </cell>
        </row>
        <row r="5045">
          <cell r="AH5045">
            <v>0</v>
          </cell>
          <cell r="AI5045" t="str">
            <v>Nusidėvėjęs</v>
          </cell>
          <cell r="AJ5045" t="str">
            <v>GVTNT</v>
          </cell>
        </row>
        <row r="5046">
          <cell r="AH5046">
            <v>0</v>
          </cell>
          <cell r="AI5046" t="str">
            <v>Nusidėvėjęs</v>
          </cell>
          <cell r="AJ5046" t="str">
            <v>GVTNT</v>
          </cell>
        </row>
        <row r="5047">
          <cell r="AH5047">
            <v>0</v>
          </cell>
          <cell r="AI5047" t="str">
            <v>Nusidėvėjęs</v>
          </cell>
          <cell r="AJ5047" t="str">
            <v>GVTNT</v>
          </cell>
        </row>
        <row r="5048">
          <cell r="AH5048">
            <v>0</v>
          </cell>
          <cell r="AI5048" t="str">
            <v>Nusidėvėjęs</v>
          </cell>
          <cell r="AJ5048" t="str">
            <v>GVTNT</v>
          </cell>
        </row>
        <row r="5049">
          <cell r="AH5049">
            <v>0</v>
          </cell>
          <cell r="AI5049" t="str">
            <v>Nusidėvėjęs</v>
          </cell>
          <cell r="AJ5049" t="str">
            <v>GVTNT</v>
          </cell>
        </row>
        <row r="5050">
          <cell r="AH5050">
            <v>0</v>
          </cell>
          <cell r="AI5050" t="str">
            <v>Nusidėvėjęs</v>
          </cell>
          <cell r="AJ5050" t="str">
            <v>GVTNT</v>
          </cell>
        </row>
        <row r="5051">
          <cell r="AH5051">
            <v>0</v>
          </cell>
          <cell r="AI5051" t="str">
            <v>Nusidėvėjęs</v>
          </cell>
          <cell r="AJ5051" t="str">
            <v>GVTNT</v>
          </cell>
        </row>
        <row r="5052">
          <cell r="AH5052">
            <v>0</v>
          </cell>
          <cell r="AI5052" t="str">
            <v>Nusidėvėjęs</v>
          </cell>
          <cell r="AJ5052" t="str">
            <v>GVTNT</v>
          </cell>
        </row>
        <row r="5053">
          <cell r="AH5053">
            <v>0</v>
          </cell>
          <cell r="AI5053" t="str">
            <v>Nusidėvėjęs</v>
          </cell>
          <cell r="AJ5053" t="str">
            <v>GVTNT</v>
          </cell>
        </row>
        <row r="5054">
          <cell r="AH5054">
            <v>0</v>
          </cell>
          <cell r="AI5054" t="str">
            <v>Nusidėvėjęs</v>
          </cell>
          <cell r="AJ5054" t="str">
            <v>GVTNT</v>
          </cell>
        </row>
        <row r="5055">
          <cell r="AH5055">
            <v>0</v>
          </cell>
          <cell r="AI5055" t="str">
            <v>Nusidėvėjęs</v>
          </cell>
          <cell r="AJ5055" t="str">
            <v>GVTNT</v>
          </cell>
        </row>
        <row r="5056">
          <cell r="AH5056">
            <v>0</v>
          </cell>
          <cell r="AI5056" t="str">
            <v>Nusidėvėjęs</v>
          </cell>
          <cell r="AJ5056" t="str">
            <v>GVTNT</v>
          </cell>
        </row>
        <row r="5057">
          <cell r="AH5057">
            <v>0</v>
          </cell>
          <cell r="AI5057" t="str">
            <v>Nusidėvėjęs</v>
          </cell>
          <cell r="AJ5057" t="str">
            <v>GVTNT</v>
          </cell>
        </row>
        <row r="5058">
          <cell r="AH5058">
            <v>0</v>
          </cell>
          <cell r="AI5058" t="str">
            <v>Nusidėvėjęs</v>
          </cell>
          <cell r="AJ5058" t="str">
            <v>GVTNT</v>
          </cell>
        </row>
        <row r="5059">
          <cell r="AH5059">
            <v>0</v>
          </cell>
          <cell r="AI5059" t="str">
            <v>Nusidėvėjęs</v>
          </cell>
          <cell r="AJ5059" t="str">
            <v>GVTNT</v>
          </cell>
        </row>
        <row r="5060">
          <cell r="AH5060">
            <v>0</v>
          </cell>
          <cell r="AI5060" t="str">
            <v>Nusidėvėjęs</v>
          </cell>
          <cell r="AJ5060" t="str">
            <v>GVTNT</v>
          </cell>
        </row>
        <row r="5061">
          <cell r="AH5061">
            <v>0</v>
          </cell>
          <cell r="AI5061" t="str">
            <v>Nusidėvėjęs</v>
          </cell>
          <cell r="AJ5061" t="str">
            <v>GVTNT</v>
          </cell>
        </row>
        <row r="5062">
          <cell r="AH5062">
            <v>0</v>
          </cell>
          <cell r="AI5062" t="str">
            <v>Nusidėvėjęs</v>
          </cell>
          <cell r="AJ5062" t="str">
            <v>GVTNT</v>
          </cell>
        </row>
        <row r="5063">
          <cell r="AH5063">
            <v>0</v>
          </cell>
          <cell r="AI5063" t="str">
            <v>Nusidėvėjęs</v>
          </cell>
          <cell r="AJ5063" t="str">
            <v>GVTNT</v>
          </cell>
        </row>
        <row r="5064">
          <cell r="AH5064">
            <v>0</v>
          </cell>
          <cell r="AI5064" t="str">
            <v>Nusidėvėjęs</v>
          </cell>
          <cell r="AJ5064" t="str">
            <v>GVTNT</v>
          </cell>
        </row>
        <row r="5065">
          <cell r="AH5065">
            <v>0</v>
          </cell>
          <cell r="AI5065" t="str">
            <v>Nusidėvėjęs</v>
          </cell>
          <cell r="AJ5065" t="str">
            <v>GVTNT</v>
          </cell>
        </row>
        <row r="5066">
          <cell r="AH5066">
            <v>0</v>
          </cell>
          <cell r="AI5066" t="str">
            <v>Nusidėvėjęs</v>
          </cell>
          <cell r="AJ5066" t="str">
            <v>GVTNT</v>
          </cell>
        </row>
        <row r="5067">
          <cell r="AH5067">
            <v>0</v>
          </cell>
          <cell r="AI5067" t="str">
            <v>Nusidėvėjęs</v>
          </cell>
          <cell r="AJ5067" t="str">
            <v>GVTNT</v>
          </cell>
        </row>
        <row r="5068">
          <cell r="AH5068">
            <v>0</v>
          </cell>
          <cell r="AI5068" t="str">
            <v>Nusidėvėjęs</v>
          </cell>
          <cell r="AJ5068" t="str">
            <v>GVTNT</v>
          </cell>
        </row>
        <row r="5069">
          <cell r="AH5069">
            <v>0</v>
          </cell>
          <cell r="AI5069" t="str">
            <v>Nusidėvėjęs</v>
          </cell>
          <cell r="AJ5069" t="str">
            <v>GVTNT</v>
          </cell>
        </row>
        <row r="5070">
          <cell r="AH5070">
            <v>0</v>
          </cell>
          <cell r="AI5070" t="str">
            <v>Nusidėvėjęs</v>
          </cell>
          <cell r="AJ5070" t="str">
            <v>GVTNT</v>
          </cell>
        </row>
        <row r="5071">
          <cell r="AH5071">
            <v>0</v>
          </cell>
          <cell r="AI5071" t="str">
            <v>Nusidėvėjęs</v>
          </cell>
          <cell r="AJ5071" t="str">
            <v>GVTNT</v>
          </cell>
        </row>
        <row r="5072">
          <cell r="AH5072">
            <v>0</v>
          </cell>
          <cell r="AI5072" t="str">
            <v>Nusidėvėjęs</v>
          </cell>
          <cell r="AJ5072" t="str">
            <v>GVTNT</v>
          </cell>
        </row>
        <row r="5073">
          <cell r="AH5073">
            <v>0</v>
          </cell>
          <cell r="AI5073" t="str">
            <v>Nusidėvėjęs</v>
          </cell>
          <cell r="AJ5073" t="str">
            <v>GVTNT</v>
          </cell>
        </row>
        <row r="5074">
          <cell r="AH5074">
            <v>0</v>
          </cell>
          <cell r="AI5074" t="str">
            <v>Nusidėvėjęs</v>
          </cell>
          <cell r="AJ5074" t="str">
            <v>GVTNT</v>
          </cell>
        </row>
        <row r="5075">
          <cell r="AH5075">
            <v>0</v>
          </cell>
          <cell r="AI5075" t="str">
            <v>Nusidėvėjęs</v>
          </cell>
          <cell r="AJ5075" t="str">
            <v>GVTNT</v>
          </cell>
        </row>
        <row r="5076">
          <cell r="AH5076">
            <v>0</v>
          </cell>
          <cell r="AI5076" t="str">
            <v>Nusidėvėjęs</v>
          </cell>
          <cell r="AJ5076" t="str">
            <v>GVTNT</v>
          </cell>
        </row>
        <row r="5077">
          <cell r="AH5077">
            <v>0</v>
          </cell>
          <cell r="AI5077" t="str">
            <v>Nusidėvėjęs</v>
          </cell>
          <cell r="AJ5077" t="str">
            <v>GVTNT</v>
          </cell>
        </row>
        <row r="5078">
          <cell r="AH5078">
            <v>0</v>
          </cell>
          <cell r="AI5078" t="str">
            <v>Nusidėvėjęs</v>
          </cell>
          <cell r="AJ5078" t="str">
            <v>GVTNT</v>
          </cell>
        </row>
        <row r="5079">
          <cell r="AH5079">
            <v>0</v>
          </cell>
          <cell r="AI5079" t="str">
            <v>Nusidėvėjęs</v>
          </cell>
          <cell r="AJ5079" t="str">
            <v>GVTNT</v>
          </cell>
        </row>
        <row r="5080">
          <cell r="AH5080">
            <v>0</v>
          </cell>
          <cell r="AI5080" t="str">
            <v>Nusidėvėjęs</v>
          </cell>
          <cell r="AJ5080" t="str">
            <v>GVTNT</v>
          </cell>
        </row>
        <row r="5081">
          <cell r="AH5081">
            <v>0</v>
          </cell>
          <cell r="AI5081" t="str">
            <v>Nusidėvėjęs</v>
          </cell>
          <cell r="AJ5081" t="str">
            <v>GVTNT</v>
          </cell>
        </row>
        <row r="5082">
          <cell r="AH5082">
            <v>0</v>
          </cell>
          <cell r="AI5082" t="str">
            <v>Nusidėvėjęs</v>
          </cell>
          <cell r="AJ5082" t="str">
            <v>GVTNT</v>
          </cell>
        </row>
        <row r="5083">
          <cell r="AH5083">
            <v>0</v>
          </cell>
          <cell r="AI5083" t="str">
            <v>Nusidėvėjęs</v>
          </cell>
          <cell r="AJ5083" t="str">
            <v>GVTNT</v>
          </cell>
        </row>
        <row r="5084">
          <cell r="AH5084">
            <v>0</v>
          </cell>
          <cell r="AI5084" t="str">
            <v>Nusidėvėjęs</v>
          </cell>
          <cell r="AJ5084" t="str">
            <v>GVTNT</v>
          </cell>
        </row>
        <row r="5085">
          <cell r="AH5085">
            <v>0</v>
          </cell>
          <cell r="AI5085" t="str">
            <v>Nusidėvėjęs</v>
          </cell>
          <cell r="AJ5085" t="str">
            <v>GVTNT</v>
          </cell>
        </row>
        <row r="5086">
          <cell r="AH5086">
            <v>0</v>
          </cell>
          <cell r="AI5086" t="str">
            <v>Nusidėvėjęs</v>
          </cell>
          <cell r="AJ5086" t="str">
            <v>GVTNT</v>
          </cell>
        </row>
        <row r="5087">
          <cell r="AH5087">
            <v>0</v>
          </cell>
          <cell r="AI5087" t="str">
            <v>Nusidėvėjęs</v>
          </cell>
          <cell r="AJ5087" t="str">
            <v>GVTNT</v>
          </cell>
        </row>
        <row r="5088">
          <cell r="AH5088">
            <v>0</v>
          </cell>
          <cell r="AI5088" t="str">
            <v>Nusidėvėjęs</v>
          </cell>
          <cell r="AJ5088" t="str">
            <v>GVTNT</v>
          </cell>
        </row>
        <row r="5089">
          <cell r="AH5089">
            <v>0</v>
          </cell>
          <cell r="AI5089" t="str">
            <v>Nusidėvėjęs</v>
          </cell>
          <cell r="AJ5089" t="str">
            <v>GVTNT</v>
          </cell>
        </row>
        <row r="5090">
          <cell r="AH5090">
            <v>0</v>
          </cell>
          <cell r="AI5090" t="str">
            <v>Nusidėvėjęs</v>
          </cell>
          <cell r="AJ5090" t="str">
            <v>GVTNT</v>
          </cell>
        </row>
        <row r="5091">
          <cell r="AH5091">
            <v>0</v>
          </cell>
          <cell r="AI5091" t="str">
            <v>Nusidėvėjęs</v>
          </cell>
          <cell r="AJ5091" t="str">
            <v>GVTNT</v>
          </cell>
        </row>
        <row r="5092">
          <cell r="AH5092">
            <v>0</v>
          </cell>
          <cell r="AI5092" t="str">
            <v>Nusidėvėjęs</v>
          </cell>
          <cell r="AJ5092" t="str">
            <v>GVTNT</v>
          </cell>
        </row>
        <row r="5093">
          <cell r="AH5093">
            <v>0</v>
          </cell>
          <cell r="AI5093" t="str">
            <v>Nusidėvėjęs</v>
          </cell>
          <cell r="AJ5093" t="str">
            <v>GVTNT</v>
          </cell>
        </row>
        <row r="5094">
          <cell r="AH5094">
            <v>0</v>
          </cell>
          <cell r="AI5094" t="str">
            <v>Nusidėvėjęs</v>
          </cell>
          <cell r="AJ5094" t="str">
            <v>GVTNT</v>
          </cell>
        </row>
        <row r="5095">
          <cell r="AH5095">
            <v>0</v>
          </cell>
          <cell r="AI5095" t="str">
            <v>Nusidėvėjęs</v>
          </cell>
          <cell r="AJ5095" t="str">
            <v>GVTNT</v>
          </cell>
        </row>
        <row r="5096">
          <cell r="AH5096">
            <v>0</v>
          </cell>
          <cell r="AI5096" t="str">
            <v>Nusidėvėjęs</v>
          </cell>
          <cell r="AJ5096" t="str">
            <v>GVTNT</v>
          </cell>
        </row>
        <row r="5097">
          <cell r="AH5097">
            <v>0</v>
          </cell>
          <cell r="AI5097" t="str">
            <v>Nusidėvėjęs</v>
          </cell>
          <cell r="AJ5097" t="str">
            <v>GVTNT</v>
          </cell>
        </row>
        <row r="5098">
          <cell r="AH5098">
            <v>0</v>
          </cell>
          <cell r="AI5098" t="str">
            <v>Nusidėvėjęs</v>
          </cell>
          <cell r="AJ5098" t="str">
            <v>GVTNT</v>
          </cell>
        </row>
        <row r="5099">
          <cell r="AH5099">
            <v>0</v>
          </cell>
          <cell r="AI5099" t="str">
            <v>Nusidėvėjęs</v>
          </cell>
          <cell r="AJ5099" t="str">
            <v>GVTNT</v>
          </cell>
        </row>
        <row r="5100">
          <cell r="AH5100">
            <v>0</v>
          </cell>
          <cell r="AI5100" t="str">
            <v>Nusidėvėjęs</v>
          </cell>
          <cell r="AJ5100" t="str">
            <v>GVTNT</v>
          </cell>
        </row>
        <row r="5101">
          <cell r="AH5101">
            <v>0</v>
          </cell>
          <cell r="AI5101" t="str">
            <v>Nusidėvėjęs</v>
          </cell>
          <cell r="AJ5101" t="str">
            <v>GVTNT</v>
          </cell>
        </row>
        <row r="5102">
          <cell r="AH5102">
            <v>0</v>
          </cell>
          <cell r="AI5102" t="str">
            <v>Nusidėvėjęs</v>
          </cell>
          <cell r="AJ5102" t="str">
            <v>GVTNT</v>
          </cell>
        </row>
        <row r="5103">
          <cell r="AH5103">
            <v>0</v>
          </cell>
          <cell r="AI5103" t="str">
            <v>Nusidėvėjęs</v>
          </cell>
          <cell r="AJ5103" t="str">
            <v>GVTNT</v>
          </cell>
        </row>
        <row r="5104">
          <cell r="AH5104">
            <v>0</v>
          </cell>
          <cell r="AI5104" t="str">
            <v>Nusidėvėjęs</v>
          </cell>
          <cell r="AJ5104" t="str">
            <v>GVTNT</v>
          </cell>
        </row>
        <row r="5105">
          <cell r="AH5105">
            <v>0</v>
          </cell>
          <cell r="AI5105" t="str">
            <v>Nusidėvėjęs</v>
          </cell>
          <cell r="AJ5105" t="str">
            <v>GVTNT</v>
          </cell>
        </row>
        <row r="5106">
          <cell r="AH5106">
            <v>0</v>
          </cell>
          <cell r="AI5106" t="str">
            <v>Nusidėvėjęs</v>
          </cell>
          <cell r="AJ5106" t="str">
            <v>GVTNT</v>
          </cell>
        </row>
        <row r="5107">
          <cell r="AH5107">
            <v>0</v>
          </cell>
          <cell r="AI5107" t="str">
            <v>Nusidėvėjęs</v>
          </cell>
          <cell r="AJ5107" t="str">
            <v>GVTNT</v>
          </cell>
        </row>
        <row r="5108">
          <cell r="AH5108">
            <v>0</v>
          </cell>
          <cell r="AI5108" t="str">
            <v>Nusidėvėjęs</v>
          </cell>
          <cell r="AJ5108" t="str">
            <v>GVTNT</v>
          </cell>
        </row>
        <row r="5109">
          <cell r="AH5109">
            <v>0</v>
          </cell>
          <cell r="AI5109" t="str">
            <v>Nusidėvėjęs</v>
          </cell>
          <cell r="AJ5109" t="str">
            <v>GVTNT</v>
          </cell>
        </row>
        <row r="5110">
          <cell r="AH5110">
            <v>0</v>
          </cell>
          <cell r="AI5110" t="str">
            <v>Nusidėvėjęs</v>
          </cell>
          <cell r="AJ5110" t="str">
            <v>GVTNT</v>
          </cell>
        </row>
        <row r="5111">
          <cell r="AH5111">
            <v>0</v>
          </cell>
          <cell r="AI5111" t="str">
            <v>Nusidėvėjęs</v>
          </cell>
          <cell r="AJ5111" t="str">
            <v>GVTNT</v>
          </cell>
        </row>
        <row r="5112">
          <cell r="AH5112">
            <v>0</v>
          </cell>
          <cell r="AI5112" t="str">
            <v>Nusidėvėjęs</v>
          </cell>
          <cell r="AJ5112" t="str">
            <v>GVTNT</v>
          </cell>
        </row>
        <row r="5113">
          <cell r="AH5113">
            <v>0</v>
          </cell>
          <cell r="AI5113" t="str">
            <v>Nusidėvėjęs</v>
          </cell>
          <cell r="AJ5113" t="str">
            <v>GVTNT</v>
          </cell>
        </row>
        <row r="5114">
          <cell r="AH5114">
            <v>0</v>
          </cell>
          <cell r="AI5114" t="str">
            <v>Nusidėvėjęs</v>
          </cell>
          <cell r="AJ5114" t="str">
            <v>GVTNT</v>
          </cell>
        </row>
        <row r="5115">
          <cell r="AH5115">
            <v>0</v>
          </cell>
          <cell r="AI5115" t="str">
            <v>Nusidėvėjęs</v>
          </cell>
          <cell r="AJ5115" t="str">
            <v>GVTNT</v>
          </cell>
        </row>
        <row r="5116">
          <cell r="AH5116">
            <v>0</v>
          </cell>
          <cell r="AI5116" t="str">
            <v>Nusidėvėjęs</v>
          </cell>
          <cell r="AJ5116" t="str">
            <v>GVTNT</v>
          </cell>
        </row>
        <row r="5117">
          <cell r="AH5117">
            <v>0</v>
          </cell>
          <cell r="AI5117" t="str">
            <v>Nusidėvėjęs</v>
          </cell>
          <cell r="AJ5117" t="str">
            <v>GVTNT</v>
          </cell>
        </row>
        <row r="5118">
          <cell r="AH5118">
            <v>0</v>
          </cell>
          <cell r="AI5118" t="str">
            <v>Nusidėvėjęs</v>
          </cell>
          <cell r="AJ5118" t="str">
            <v>GVTNT</v>
          </cell>
        </row>
        <row r="5119">
          <cell r="AH5119">
            <v>0</v>
          </cell>
          <cell r="AI5119" t="str">
            <v>Nusidėvėjęs</v>
          </cell>
          <cell r="AJ5119" t="str">
            <v>GVTNT</v>
          </cell>
        </row>
        <row r="5120">
          <cell r="AH5120">
            <v>0</v>
          </cell>
          <cell r="AI5120" t="str">
            <v>Nusidėvėjęs</v>
          </cell>
          <cell r="AJ5120" t="str">
            <v>GVTNT</v>
          </cell>
        </row>
        <row r="5121">
          <cell r="AH5121">
            <v>0</v>
          </cell>
          <cell r="AI5121" t="str">
            <v>Nusidėvėjęs</v>
          </cell>
          <cell r="AJ5121" t="str">
            <v>GVTNT</v>
          </cell>
        </row>
        <row r="5122">
          <cell r="AH5122">
            <v>0</v>
          </cell>
          <cell r="AI5122" t="str">
            <v>Nusidėvėjęs</v>
          </cell>
          <cell r="AJ5122" t="str">
            <v>GVTNT</v>
          </cell>
        </row>
        <row r="5123">
          <cell r="AH5123">
            <v>0</v>
          </cell>
          <cell r="AI5123" t="str">
            <v>Nusidėvėjęs</v>
          </cell>
          <cell r="AJ5123" t="str">
            <v>GVTNT</v>
          </cell>
        </row>
        <row r="5124">
          <cell r="AH5124">
            <v>0</v>
          </cell>
          <cell r="AI5124" t="str">
            <v>Nusidėvėjęs</v>
          </cell>
          <cell r="AJ5124" t="str">
            <v>GVTNT</v>
          </cell>
        </row>
        <row r="5125">
          <cell r="AH5125">
            <v>0</v>
          </cell>
          <cell r="AI5125" t="str">
            <v>Nusidėvėjęs</v>
          </cell>
          <cell r="AJ5125" t="str">
            <v>GVTNT</v>
          </cell>
        </row>
        <row r="5126">
          <cell r="AH5126">
            <v>0</v>
          </cell>
          <cell r="AI5126" t="str">
            <v>Nusidėvėjęs</v>
          </cell>
          <cell r="AJ5126" t="str">
            <v>GVTNT</v>
          </cell>
        </row>
        <row r="5127">
          <cell r="AH5127">
            <v>0</v>
          </cell>
          <cell r="AI5127" t="str">
            <v>Nusidėvėjęs</v>
          </cell>
          <cell r="AJ5127" t="str">
            <v>GVTNT</v>
          </cell>
        </row>
        <row r="5128">
          <cell r="AH5128">
            <v>0</v>
          </cell>
          <cell r="AI5128" t="str">
            <v>Nusidėvėjęs</v>
          </cell>
          <cell r="AJ5128" t="str">
            <v>GVTNT</v>
          </cell>
        </row>
        <row r="5129">
          <cell r="AH5129">
            <v>0</v>
          </cell>
          <cell r="AI5129" t="str">
            <v>Nusidėvėjęs</v>
          </cell>
          <cell r="AJ5129" t="str">
            <v>GVTNT</v>
          </cell>
        </row>
        <row r="5130">
          <cell r="AH5130">
            <v>0</v>
          </cell>
          <cell r="AI5130" t="str">
            <v>Nusidėvėjęs</v>
          </cell>
          <cell r="AJ5130" t="str">
            <v>GVTNT</v>
          </cell>
        </row>
        <row r="5131">
          <cell r="AH5131">
            <v>0</v>
          </cell>
          <cell r="AI5131" t="str">
            <v>Nusidėvėjęs</v>
          </cell>
          <cell r="AJ5131" t="str">
            <v>GVTNT</v>
          </cell>
        </row>
        <row r="5132">
          <cell r="AH5132">
            <v>0</v>
          </cell>
          <cell r="AI5132" t="str">
            <v>Nusidėvėjęs</v>
          </cell>
          <cell r="AJ5132" t="str">
            <v>GVTNT</v>
          </cell>
        </row>
        <row r="5133">
          <cell r="AH5133">
            <v>0</v>
          </cell>
          <cell r="AI5133" t="str">
            <v>Nusidėvėjęs</v>
          </cell>
          <cell r="AJ5133" t="str">
            <v>GVTNT</v>
          </cell>
        </row>
        <row r="5134">
          <cell r="AH5134">
            <v>0</v>
          </cell>
          <cell r="AI5134" t="str">
            <v>Nusidėvėjęs</v>
          </cell>
          <cell r="AJ5134" t="str">
            <v>GVTNT</v>
          </cell>
        </row>
        <row r="5135">
          <cell r="AH5135">
            <v>0</v>
          </cell>
          <cell r="AI5135" t="str">
            <v>Nusidėvėjęs</v>
          </cell>
          <cell r="AJ5135" t="str">
            <v>GVTNT</v>
          </cell>
        </row>
        <row r="5136">
          <cell r="AH5136">
            <v>0</v>
          </cell>
          <cell r="AI5136" t="str">
            <v>Nusidėvėjęs</v>
          </cell>
          <cell r="AJ5136" t="str">
            <v>GVTNT</v>
          </cell>
        </row>
        <row r="5137">
          <cell r="AH5137">
            <v>0</v>
          </cell>
          <cell r="AI5137" t="str">
            <v>Nusidėvėjęs</v>
          </cell>
          <cell r="AJ5137" t="str">
            <v>GVTNT</v>
          </cell>
        </row>
        <row r="5138">
          <cell r="AH5138">
            <v>0</v>
          </cell>
          <cell r="AI5138" t="str">
            <v>Nusidėvėjęs</v>
          </cell>
          <cell r="AJ5138" t="str">
            <v>GVTNT</v>
          </cell>
        </row>
        <row r="5139">
          <cell r="AH5139">
            <v>0</v>
          </cell>
          <cell r="AI5139" t="str">
            <v>Nusidėvėjęs</v>
          </cell>
          <cell r="AJ5139" t="str">
            <v>GVTNT</v>
          </cell>
        </row>
        <row r="5140">
          <cell r="AH5140">
            <v>0</v>
          </cell>
          <cell r="AI5140" t="str">
            <v>Nusidėvėjęs</v>
          </cell>
          <cell r="AJ5140" t="str">
            <v>GVTNT</v>
          </cell>
        </row>
        <row r="5141">
          <cell r="AH5141">
            <v>0</v>
          </cell>
          <cell r="AI5141" t="str">
            <v>Nusidėvėjęs</v>
          </cell>
          <cell r="AJ5141" t="str">
            <v>GVTNT</v>
          </cell>
        </row>
        <row r="5142">
          <cell r="AH5142">
            <v>0</v>
          </cell>
          <cell r="AI5142" t="str">
            <v>Nusidėvėjęs</v>
          </cell>
          <cell r="AJ5142" t="str">
            <v>GVTNT</v>
          </cell>
        </row>
        <row r="5143">
          <cell r="AH5143">
            <v>0</v>
          </cell>
          <cell r="AI5143" t="str">
            <v>Nusidėvėjęs</v>
          </cell>
          <cell r="AJ5143" t="str">
            <v>GVTNT</v>
          </cell>
        </row>
        <row r="5144">
          <cell r="AH5144">
            <v>0</v>
          </cell>
          <cell r="AI5144" t="str">
            <v>Nusidėvėjęs</v>
          </cell>
          <cell r="AJ5144" t="str">
            <v>GVTNT</v>
          </cell>
        </row>
        <row r="5145">
          <cell r="AH5145">
            <v>0</v>
          </cell>
          <cell r="AI5145" t="str">
            <v>Nusidėvėjęs</v>
          </cell>
          <cell r="AJ5145" t="str">
            <v>GVTNT</v>
          </cell>
        </row>
        <row r="5146">
          <cell r="AH5146">
            <v>0</v>
          </cell>
          <cell r="AI5146" t="str">
            <v>Nusidėvėjęs</v>
          </cell>
          <cell r="AJ5146" t="str">
            <v>GVTNT</v>
          </cell>
        </row>
        <row r="5147">
          <cell r="AH5147">
            <v>0</v>
          </cell>
          <cell r="AI5147" t="str">
            <v>Nusidėvėjęs</v>
          </cell>
          <cell r="AJ5147" t="str">
            <v>GVTNT</v>
          </cell>
        </row>
        <row r="5148">
          <cell r="AH5148">
            <v>0</v>
          </cell>
          <cell r="AI5148" t="str">
            <v>Nusidėvėjęs</v>
          </cell>
          <cell r="AJ5148" t="str">
            <v>GVTNT</v>
          </cell>
        </row>
        <row r="5149">
          <cell r="AH5149">
            <v>0</v>
          </cell>
          <cell r="AI5149" t="str">
            <v>Nusidėvėjęs</v>
          </cell>
          <cell r="AJ5149" t="str">
            <v>GVTNT</v>
          </cell>
        </row>
        <row r="5150">
          <cell r="AH5150">
            <v>0</v>
          </cell>
          <cell r="AI5150" t="str">
            <v>Nusidėvėjęs</v>
          </cell>
          <cell r="AJ5150" t="str">
            <v>GVTNT</v>
          </cell>
        </row>
        <row r="5151">
          <cell r="AH5151">
            <v>0</v>
          </cell>
          <cell r="AI5151" t="str">
            <v>Nusidėvėjęs</v>
          </cell>
          <cell r="AJ5151" t="str">
            <v>GVTNT</v>
          </cell>
        </row>
        <row r="5152">
          <cell r="AH5152">
            <v>0</v>
          </cell>
          <cell r="AI5152" t="str">
            <v>Nusidėvėjęs</v>
          </cell>
          <cell r="AJ5152" t="str">
            <v>GVTNT</v>
          </cell>
        </row>
        <row r="5153">
          <cell r="AH5153">
            <v>0</v>
          </cell>
          <cell r="AI5153" t="str">
            <v>Nusidėvėjęs</v>
          </cell>
          <cell r="AJ5153" t="str">
            <v>GVTNT</v>
          </cell>
        </row>
        <row r="5154">
          <cell r="AH5154">
            <v>0</v>
          </cell>
          <cell r="AI5154" t="str">
            <v>Nusidėvėjęs</v>
          </cell>
          <cell r="AJ5154" t="str">
            <v>GVTNT</v>
          </cell>
        </row>
        <row r="5155">
          <cell r="AH5155">
            <v>0</v>
          </cell>
          <cell r="AI5155" t="str">
            <v>Nusidėvėjęs</v>
          </cell>
          <cell r="AJ5155" t="str">
            <v>GVTNT</v>
          </cell>
        </row>
        <row r="5156">
          <cell r="AH5156">
            <v>0</v>
          </cell>
          <cell r="AI5156" t="str">
            <v>Nusidėvėjęs</v>
          </cell>
          <cell r="AJ5156" t="str">
            <v>GVTNT</v>
          </cell>
        </row>
        <row r="5157">
          <cell r="AH5157">
            <v>0</v>
          </cell>
          <cell r="AI5157" t="str">
            <v>Nusidėvėjęs</v>
          </cell>
          <cell r="AJ5157" t="str">
            <v>GVTNT</v>
          </cell>
        </row>
        <row r="5158">
          <cell r="AH5158">
            <v>0</v>
          </cell>
          <cell r="AI5158" t="str">
            <v>Nusidėvėjęs</v>
          </cell>
          <cell r="AJ5158" t="str">
            <v>GVTNT</v>
          </cell>
        </row>
        <row r="5159">
          <cell r="AH5159">
            <v>0</v>
          </cell>
          <cell r="AI5159" t="str">
            <v>Nusidėvėjęs</v>
          </cell>
          <cell r="AJ5159" t="str">
            <v>GVTNT</v>
          </cell>
        </row>
        <row r="5160">
          <cell r="AH5160">
            <v>0</v>
          </cell>
          <cell r="AI5160" t="str">
            <v>Nusidėvėjęs</v>
          </cell>
          <cell r="AJ5160" t="str">
            <v>GVTNT</v>
          </cell>
        </row>
        <row r="5161">
          <cell r="AH5161">
            <v>0</v>
          </cell>
          <cell r="AI5161" t="str">
            <v>Nusidėvėjęs</v>
          </cell>
          <cell r="AJ5161" t="str">
            <v>GVTNT</v>
          </cell>
        </row>
        <row r="5162">
          <cell r="AH5162">
            <v>0</v>
          </cell>
          <cell r="AI5162" t="str">
            <v>Nusidėvėjęs</v>
          </cell>
          <cell r="AJ5162" t="str">
            <v>GVTNT</v>
          </cell>
        </row>
        <row r="5163">
          <cell r="AH5163">
            <v>0</v>
          </cell>
          <cell r="AI5163" t="str">
            <v>Nusidėvėjęs</v>
          </cell>
          <cell r="AJ5163" t="str">
            <v>GVTNT</v>
          </cell>
        </row>
        <row r="5164">
          <cell r="AH5164">
            <v>0</v>
          </cell>
          <cell r="AI5164" t="str">
            <v>Nusidėvėjęs</v>
          </cell>
          <cell r="AJ5164" t="str">
            <v>GVTNT</v>
          </cell>
        </row>
        <row r="5165">
          <cell r="AH5165">
            <v>0</v>
          </cell>
          <cell r="AI5165" t="str">
            <v>Nusidėvėjęs</v>
          </cell>
          <cell r="AJ5165" t="str">
            <v>GVTNT</v>
          </cell>
        </row>
        <row r="5166">
          <cell r="AH5166">
            <v>0</v>
          </cell>
          <cell r="AI5166" t="str">
            <v>Nusidėvėjęs</v>
          </cell>
          <cell r="AJ5166" t="str">
            <v>GVTNT</v>
          </cell>
        </row>
        <row r="5167">
          <cell r="AH5167">
            <v>0</v>
          </cell>
          <cell r="AI5167" t="str">
            <v>Nusidėvėjęs</v>
          </cell>
          <cell r="AJ5167" t="str">
            <v>GVTNT</v>
          </cell>
        </row>
        <row r="5168">
          <cell r="AH5168">
            <v>0</v>
          </cell>
          <cell r="AI5168" t="str">
            <v>Nusidėvėjęs</v>
          </cell>
          <cell r="AJ5168" t="str">
            <v>GVTNT</v>
          </cell>
        </row>
        <row r="5169">
          <cell r="AH5169">
            <v>0</v>
          </cell>
          <cell r="AI5169" t="str">
            <v>Nusidėvėjęs</v>
          </cell>
          <cell r="AJ5169" t="str">
            <v>GVTNT</v>
          </cell>
        </row>
        <row r="5170">
          <cell r="AH5170">
            <v>0</v>
          </cell>
          <cell r="AI5170" t="str">
            <v>Nusidėvėjęs</v>
          </cell>
          <cell r="AJ5170" t="str">
            <v>GVTNT</v>
          </cell>
        </row>
        <row r="5171">
          <cell r="AH5171">
            <v>0</v>
          </cell>
          <cell r="AI5171" t="str">
            <v>Nusidėvėjęs</v>
          </cell>
          <cell r="AJ5171" t="str">
            <v>GVTNT</v>
          </cell>
        </row>
        <row r="5172">
          <cell r="AH5172">
            <v>0</v>
          </cell>
          <cell r="AI5172" t="str">
            <v>Nusidėvėjęs</v>
          </cell>
          <cell r="AJ5172" t="str">
            <v>GVTNT</v>
          </cell>
        </row>
        <row r="5173">
          <cell r="AH5173">
            <v>0</v>
          </cell>
          <cell r="AI5173" t="str">
            <v>Nusidėvėjęs</v>
          </cell>
          <cell r="AJ5173" t="str">
            <v>GVTNT</v>
          </cell>
        </row>
        <row r="5174">
          <cell r="AH5174">
            <v>0</v>
          </cell>
          <cell r="AI5174" t="str">
            <v>Nusidėvėjęs</v>
          </cell>
          <cell r="AJ5174" t="str">
            <v>GVTNT</v>
          </cell>
        </row>
        <row r="5175">
          <cell r="AH5175">
            <v>0</v>
          </cell>
          <cell r="AI5175" t="str">
            <v>Nusidėvėjęs</v>
          </cell>
          <cell r="AJ5175" t="str">
            <v>GVTNT</v>
          </cell>
        </row>
        <row r="5176">
          <cell r="AH5176">
            <v>0</v>
          </cell>
          <cell r="AI5176" t="str">
            <v>Nusidėvėjęs</v>
          </cell>
          <cell r="AJ5176" t="str">
            <v>GVTNT</v>
          </cell>
        </row>
        <row r="5177">
          <cell r="AH5177">
            <v>0</v>
          </cell>
          <cell r="AI5177" t="str">
            <v>Nusidėvėjęs</v>
          </cell>
          <cell r="AJ5177" t="str">
            <v>GVTNT</v>
          </cell>
        </row>
        <row r="5178">
          <cell r="AH5178">
            <v>0</v>
          </cell>
          <cell r="AI5178" t="str">
            <v>Nusidėvėjęs</v>
          </cell>
          <cell r="AJ5178" t="str">
            <v>GVTNT</v>
          </cell>
        </row>
        <row r="5179">
          <cell r="AH5179">
            <v>0</v>
          </cell>
          <cell r="AI5179" t="str">
            <v>Nusidėvėjęs</v>
          </cell>
          <cell r="AJ5179" t="str">
            <v>GVTNT</v>
          </cell>
        </row>
        <row r="5180">
          <cell r="AH5180">
            <v>0</v>
          </cell>
          <cell r="AI5180" t="str">
            <v>Nusidėvėjęs</v>
          </cell>
          <cell r="AJ5180" t="str">
            <v>GVTNT</v>
          </cell>
        </row>
        <row r="5181">
          <cell r="AH5181">
            <v>0</v>
          </cell>
          <cell r="AI5181" t="str">
            <v>Nusidėvėjęs</v>
          </cell>
          <cell r="AJ5181" t="str">
            <v>GVTNT</v>
          </cell>
        </row>
        <row r="5182">
          <cell r="AH5182">
            <v>0</v>
          </cell>
          <cell r="AI5182" t="str">
            <v>Nusidėvėjęs</v>
          </cell>
          <cell r="AJ5182" t="str">
            <v>GVTNT</v>
          </cell>
        </row>
        <row r="5183">
          <cell r="AH5183">
            <v>0</v>
          </cell>
          <cell r="AI5183" t="str">
            <v>Nusidėvėjęs</v>
          </cell>
          <cell r="AJ5183" t="str">
            <v>GVTNT</v>
          </cell>
        </row>
        <row r="5184">
          <cell r="AH5184">
            <v>0</v>
          </cell>
          <cell r="AI5184" t="str">
            <v>Nusidėvėjęs</v>
          </cell>
          <cell r="AJ5184" t="str">
            <v>GVTNT</v>
          </cell>
        </row>
        <row r="5185">
          <cell r="AH5185">
            <v>0</v>
          </cell>
          <cell r="AI5185" t="str">
            <v>Nusidėvėjęs</v>
          </cell>
          <cell r="AJ5185" t="str">
            <v>GVTNT</v>
          </cell>
        </row>
        <row r="5186">
          <cell r="AH5186">
            <v>0</v>
          </cell>
          <cell r="AI5186" t="str">
            <v>Nusidėvėjęs</v>
          </cell>
          <cell r="AJ5186" t="str">
            <v>GVTNT</v>
          </cell>
        </row>
        <row r="5187">
          <cell r="AH5187">
            <v>0</v>
          </cell>
          <cell r="AI5187" t="str">
            <v>Nusidėvėjęs</v>
          </cell>
          <cell r="AJ5187" t="str">
            <v>GVTNT</v>
          </cell>
        </row>
        <row r="5188">
          <cell r="AH5188">
            <v>0</v>
          </cell>
          <cell r="AI5188" t="str">
            <v>Nusidėvėjęs</v>
          </cell>
          <cell r="AJ5188" t="str">
            <v>GVTNT</v>
          </cell>
        </row>
        <row r="5189">
          <cell r="AH5189">
            <v>0</v>
          </cell>
          <cell r="AI5189" t="str">
            <v>Nusidėvėjęs</v>
          </cell>
          <cell r="AJ5189" t="str">
            <v>GVTNT</v>
          </cell>
        </row>
        <row r="5190">
          <cell r="AH5190">
            <v>0</v>
          </cell>
          <cell r="AI5190" t="str">
            <v>Nusidėvėjęs</v>
          </cell>
          <cell r="AJ5190" t="str">
            <v>GVTNT</v>
          </cell>
        </row>
        <row r="5191">
          <cell r="AH5191">
            <v>0</v>
          </cell>
          <cell r="AI5191" t="str">
            <v>Nusidėvėjęs</v>
          </cell>
          <cell r="AJ5191" t="str">
            <v>GVTNT</v>
          </cell>
        </row>
        <row r="5192">
          <cell r="AH5192">
            <v>0</v>
          </cell>
          <cell r="AI5192" t="str">
            <v>Nusidėvėjęs</v>
          </cell>
          <cell r="AJ5192" t="str">
            <v>GVTNT</v>
          </cell>
        </row>
        <row r="5193">
          <cell r="AH5193">
            <v>0</v>
          </cell>
          <cell r="AI5193" t="str">
            <v>Nusidėvėjęs</v>
          </cell>
          <cell r="AJ5193" t="str">
            <v>GVTNT</v>
          </cell>
        </row>
        <row r="5194">
          <cell r="AH5194">
            <v>0</v>
          </cell>
          <cell r="AI5194" t="str">
            <v>Nusidėvėjęs</v>
          </cell>
          <cell r="AJ5194" t="str">
            <v>GVTNT</v>
          </cell>
        </row>
        <row r="5195">
          <cell r="AH5195">
            <v>0</v>
          </cell>
          <cell r="AI5195" t="str">
            <v>Nusidėvėjęs</v>
          </cell>
          <cell r="AJ5195" t="str">
            <v>GVTNT</v>
          </cell>
        </row>
        <row r="5196">
          <cell r="AH5196">
            <v>0</v>
          </cell>
          <cell r="AI5196" t="str">
            <v>Nusidėvėjęs</v>
          </cell>
          <cell r="AJ5196" t="str">
            <v>GVTNT</v>
          </cell>
        </row>
        <row r="5197">
          <cell r="AH5197">
            <v>0</v>
          </cell>
          <cell r="AI5197" t="str">
            <v>Nusidėvėjęs</v>
          </cell>
          <cell r="AJ5197" t="str">
            <v>GVTNT</v>
          </cell>
        </row>
        <row r="5198">
          <cell r="AH5198">
            <v>0</v>
          </cell>
          <cell r="AI5198" t="str">
            <v>Nusidėvėjęs</v>
          </cell>
          <cell r="AJ5198" t="str">
            <v>GVTNT</v>
          </cell>
        </row>
        <row r="5199">
          <cell r="AH5199">
            <v>0</v>
          </cell>
          <cell r="AI5199" t="str">
            <v>Nusidėvėjęs</v>
          </cell>
          <cell r="AJ5199" t="str">
            <v>GVTNT</v>
          </cell>
        </row>
        <row r="5200">
          <cell r="AH5200">
            <v>0</v>
          </cell>
          <cell r="AI5200" t="str">
            <v>Nusidėvėjęs</v>
          </cell>
          <cell r="AJ5200" t="str">
            <v>GVTNT</v>
          </cell>
        </row>
        <row r="5201">
          <cell r="AH5201">
            <v>0</v>
          </cell>
          <cell r="AI5201" t="str">
            <v>Nusidėvėjęs</v>
          </cell>
          <cell r="AJ5201" t="str">
            <v>GVTNT</v>
          </cell>
        </row>
        <row r="5202">
          <cell r="AH5202">
            <v>0</v>
          </cell>
          <cell r="AI5202" t="str">
            <v>Nusidėvėjęs</v>
          </cell>
          <cell r="AJ5202" t="str">
            <v>GVTNT</v>
          </cell>
        </row>
        <row r="5203">
          <cell r="AH5203">
            <v>0</v>
          </cell>
          <cell r="AI5203" t="str">
            <v>Nusidėvėjęs</v>
          </cell>
          <cell r="AJ5203" t="str">
            <v>GVTNT</v>
          </cell>
        </row>
        <row r="5204">
          <cell r="AH5204">
            <v>0</v>
          </cell>
          <cell r="AI5204" t="str">
            <v>Nusidėvėjęs</v>
          </cell>
          <cell r="AJ5204" t="str">
            <v>GVTNT</v>
          </cell>
        </row>
        <row r="5205">
          <cell r="AH5205">
            <v>0</v>
          </cell>
          <cell r="AI5205" t="str">
            <v>Nusidėvėjęs</v>
          </cell>
          <cell r="AJ5205" t="str">
            <v>GVTNT</v>
          </cell>
        </row>
        <row r="5206">
          <cell r="AH5206">
            <v>0</v>
          </cell>
          <cell r="AI5206" t="str">
            <v>Nusidėvėjęs</v>
          </cell>
          <cell r="AJ5206" t="str">
            <v>GVTNT</v>
          </cell>
        </row>
        <row r="5207">
          <cell r="AH5207">
            <v>0</v>
          </cell>
          <cell r="AI5207" t="str">
            <v>Nusidėvėjęs</v>
          </cell>
          <cell r="AJ5207" t="str">
            <v>GVTNT</v>
          </cell>
        </row>
        <row r="5208">
          <cell r="AH5208">
            <v>0</v>
          </cell>
          <cell r="AI5208" t="str">
            <v>Nusidėvėjęs</v>
          </cell>
          <cell r="AJ5208" t="str">
            <v>GVTNT</v>
          </cell>
        </row>
        <row r="5209">
          <cell r="AH5209">
            <v>0</v>
          </cell>
          <cell r="AI5209" t="str">
            <v>Nusidėvėjęs</v>
          </cell>
          <cell r="AJ5209" t="str">
            <v>GVTNT</v>
          </cell>
        </row>
        <row r="5210">
          <cell r="AH5210">
            <v>0</v>
          </cell>
          <cell r="AI5210" t="str">
            <v>Nusidėvėjęs</v>
          </cell>
          <cell r="AJ5210" t="str">
            <v>GVTNT</v>
          </cell>
        </row>
        <row r="5211">
          <cell r="AH5211">
            <v>0</v>
          </cell>
          <cell r="AI5211" t="str">
            <v>Nusidėvėjęs</v>
          </cell>
          <cell r="AJ5211" t="str">
            <v>GVTNT</v>
          </cell>
        </row>
        <row r="5212">
          <cell r="AH5212">
            <v>0</v>
          </cell>
          <cell r="AI5212" t="str">
            <v>Nusidėvėjęs</v>
          </cell>
          <cell r="AJ5212" t="str">
            <v>GVTNT</v>
          </cell>
        </row>
        <row r="5213">
          <cell r="AH5213">
            <v>0</v>
          </cell>
          <cell r="AI5213" t="str">
            <v>Nusidėvėjęs</v>
          </cell>
          <cell r="AJ5213" t="str">
            <v>GVTNT</v>
          </cell>
        </row>
        <row r="5214">
          <cell r="AH5214">
            <v>0</v>
          </cell>
          <cell r="AI5214" t="str">
            <v>Nusidėvėjęs</v>
          </cell>
          <cell r="AJ5214" t="str">
            <v>GVTNT</v>
          </cell>
        </row>
        <row r="5215">
          <cell r="AH5215">
            <v>0</v>
          </cell>
          <cell r="AI5215" t="str">
            <v>Nusidėvėjęs</v>
          </cell>
          <cell r="AJ5215" t="str">
            <v>GVTNT</v>
          </cell>
        </row>
        <row r="5216">
          <cell r="AH5216">
            <v>0</v>
          </cell>
          <cell r="AI5216" t="str">
            <v>Nusidėvėjęs</v>
          </cell>
          <cell r="AJ5216" t="str">
            <v>GVTNT</v>
          </cell>
        </row>
        <row r="5217">
          <cell r="AH5217">
            <v>0</v>
          </cell>
          <cell r="AI5217" t="str">
            <v>Nusidėvėjęs</v>
          </cell>
          <cell r="AJ5217" t="str">
            <v>GVTNT</v>
          </cell>
        </row>
        <row r="5218">
          <cell r="AH5218">
            <v>0</v>
          </cell>
          <cell r="AI5218" t="str">
            <v>Nusidėvėjęs</v>
          </cell>
          <cell r="AJ5218" t="str">
            <v>GVTNT</v>
          </cell>
        </row>
        <row r="5219">
          <cell r="AH5219">
            <v>0</v>
          </cell>
          <cell r="AI5219" t="str">
            <v>Nusidėvėjęs</v>
          </cell>
          <cell r="AJ5219" t="str">
            <v>GVTNT</v>
          </cell>
        </row>
        <row r="5220">
          <cell r="AH5220">
            <v>0</v>
          </cell>
          <cell r="AI5220" t="str">
            <v>Nusidėvėjęs</v>
          </cell>
          <cell r="AJ5220" t="str">
            <v>GVTNT</v>
          </cell>
        </row>
        <row r="5221">
          <cell r="AH5221">
            <v>0</v>
          </cell>
          <cell r="AI5221" t="str">
            <v>Nusidėvėjęs</v>
          </cell>
          <cell r="AJ5221" t="str">
            <v>GVTNT</v>
          </cell>
        </row>
        <row r="5222">
          <cell r="AH5222">
            <v>0</v>
          </cell>
          <cell r="AI5222" t="str">
            <v>Nusidėvėjęs</v>
          </cell>
          <cell r="AJ5222" t="str">
            <v>GVTNT</v>
          </cell>
        </row>
        <row r="5223">
          <cell r="AH5223">
            <v>0</v>
          </cell>
          <cell r="AI5223" t="str">
            <v>Nusidėvėjęs</v>
          </cell>
          <cell r="AJ5223" t="str">
            <v>GVTNT</v>
          </cell>
        </row>
        <row r="5224">
          <cell r="AH5224">
            <v>0</v>
          </cell>
          <cell r="AI5224" t="str">
            <v>Nusidėvėjęs</v>
          </cell>
          <cell r="AJ5224" t="str">
            <v>GVTNT</v>
          </cell>
        </row>
        <row r="5225">
          <cell r="AH5225">
            <v>0</v>
          </cell>
          <cell r="AI5225" t="str">
            <v>Nusidėvėjęs</v>
          </cell>
          <cell r="AJ5225" t="str">
            <v>GVTNT</v>
          </cell>
        </row>
        <row r="5226">
          <cell r="AH5226">
            <v>0</v>
          </cell>
          <cell r="AI5226" t="str">
            <v>Nusidėvėjęs</v>
          </cell>
          <cell r="AJ5226" t="str">
            <v>GVTNT</v>
          </cell>
        </row>
        <row r="5227">
          <cell r="AH5227">
            <v>0</v>
          </cell>
          <cell r="AI5227" t="str">
            <v>Nusidėvėjęs</v>
          </cell>
          <cell r="AJ5227" t="str">
            <v>GVTNT</v>
          </cell>
        </row>
        <row r="5228">
          <cell r="AH5228">
            <v>0</v>
          </cell>
          <cell r="AI5228" t="str">
            <v>Nusidėvėjęs</v>
          </cell>
          <cell r="AJ5228" t="str">
            <v>GVTNT</v>
          </cell>
        </row>
        <row r="5229">
          <cell r="AH5229">
            <v>0</v>
          </cell>
          <cell r="AI5229" t="str">
            <v>Nusidėvėjęs</v>
          </cell>
          <cell r="AJ5229" t="str">
            <v>GVTNT</v>
          </cell>
        </row>
        <row r="5230">
          <cell r="AH5230">
            <v>0</v>
          </cell>
          <cell r="AI5230" t="str">
            <v>Nusidėvėjęs</v>
          </cell>
          <cell r="AJ5230" t="str">
            <v>GVTNT</v>
          </cell>
        </row>
        <row r="5231">
          <cell r="AH5231">
            <v>0</v>
          </cell>
          <cell r="AI5231" t="str">
            <v>Nusidėvėjęs</v>
          </cell>
          <cell r="AJ5231" t="str">
            <v>GVTNT</v>
          </cell>
        </row>
        <row r="5232">
          <cell r="AH5232">
            <v>0</v>
          </cell>
          <cell r="AI5232" t="str">
            <v>Nusidėvėjęs</v>
          </cell>
          <cell r="AJ5232" t="str">
            <v>GVTNT</v>
          </cell>
        </row>
        <row r="5233">
          <cell r="AH5233">
            <v>0</v>
          </cell>
          <cell r="AI5233" t="str">
            <v>Nusidėvėjęs</v>
          </cell>
          <cell r="AJ5233" t="str">
            <v>GVTNT</v>
          </cell>
        </row>
        <row r="5234">
          <cell r="AH5234">
            <v>0</v>
          </cell>
          <cell r="AI5234" t="str">
            <v>Nusidėvėjęs</v>
          </cell>
          <cell r="AJ5234" t="str">
            <v>GVTNT</v>
          </cell>
        </row>
        <row r="5235">
          <cell r="AH5235">
            <v>0</v>
          </cell>
          <cell r="AI5235" t="str">
            <v>Nusidėvėjęs</v>
          </cell>
          <cell r="AJ5235" t="str">
            <v>GVTNT</v>
          </cell>
        </row>
        <row r="5236">
          <cell r="AH5236">
            <v>0</v>
          </cell>
          <cell r="AI5236" t="str">
            <v>Nusidėvėjęs</v>
          </cell>
          <cell r="AJ5236" t="str">
            <v>GVTNT</v>
          </cell>
        </row>
        <row r="5237">
          <cell r="AH5237">
            <v>0</v>
          </cell>
          <cell r="AI5237" t="str">
            <v>Nusidėvėjęs</v>
          </cell>
          <cell r="AJ5237" t="str">
            <v>GVTNT</v>
          </cell>
        </row>
        <row r="5238">
          <cell r="AH5238">
            <v>0</v>
          </cell>
          <cell r="AI5238" t="str">
            <v>Nusidėvėjęs</v>
          </cell>
          <cell r="AJ5238" t="str">
            <v>GVTNT</v>
          </cell>
        </row>
        <row r="5239">
          <cell r="AH5239">
            <v>0</v>
          </cell>
          <cell r="AI5239" t="str">
            <v>Nusidėvėjęs</v>
          </cell>
          <cell r="AJ5239" t="str">
            <v>GVTNT</v>
          </cell>
        </row>
        <row r="5240">
          <cell r="AH5240">
            <v>0</v>
          </cell>
          <cell r="AI5240" t="str">
            <v>Nusidėvėjęs</v>
          </cell>
          <cell r="AJ5240" t="str">
            <v>GVTNT</v>
          </cell>
        </row>
        <row r="5241">
          <cell r="AH5241">
            <v>0</v>
          </cell>
          <cell r="AI5241" t="str">
            <v>Nusidėvėjęs</v>
          </cell>
          <cell r="AJ5241" t="str">
            <v>GVTNT</v>
          </cell>
        </row>
        <row r="5242">
          <cell r="AH5242">
            <v>0</v>
          </cell>
          <cell r="AI5242" t="str">
            <v>Nusidėvėjęs</v>
          </cell>
          <cell r="AJ5242" t="str">
            <v>GVTNT</v>
          </cell>
        </row>
        <row r="5243">
          <cell r="AH5243">
            <v>0</v>
          </cell>
          <cell r="AI5243" t="str">
            <v>Nusidėvėjęs</v>
          </cell>
          <cell r="AJ5243" t="str">
            <v>GVTNT</v>
          </cell>
        </row>
        <row r="5244">
          <cell r="AH5244">
            <v>0</v>
          </cell>
          <cell r="AI5244" t="str">
            <v>Nusidėvėjęs</v>
          </cell>
          <cell r="AJ5244" t="str">
            <v>GVTNT</v>
          </cell>
        </row>
        <row r="5245">
          <cell r="AH5245">
            <v>0</v>
          </cell>
          <cell r="AI5245" t="str">
            <v>Nusidėvėjęs</v>
          </cell>
          <cell r="AJ5245" t="str">
            <v>GVTNT</v>
          </cell>
        </row>
        <row r="5246">
          <cell r="AH5246">
            <v>0</v>
          </cell>
          <cell r="AI5246" t="str">
            <v>Nusidėvėjęs</v>
          </cell>
          <cell r="AJ5246" t="str">
            <v>GVTNT</v>
          </cell>
        </row>
        <row r="5247">
          <cell r="AH5247">
            <v>0</v>
          </cell>
          <cell r="AI5247" t="str">
            <v>Nusidėvėjęs</v>
          </cell>
          <cell r="AJ5247" t="str">
            <v>GVTNT</v>
          </cell>
        </row>
        <row r="5248">
          <cell r="AH5248">
            <v>0</v>
          </cell>
          <cell r="AI5248" t="str">
            <v>Nusidėvėjęs</v>
          </cell>
          <cell r="AJ5248" t="str">
            <v>GVTNT</v>
          </cell>
        </row>
        <row r="5249">
          <cell r="AH5249">
            <v>0</v>
          </cell>
          <cell r="AI5249" t="str">
            <v>Nusidėvėjęs</v>
          </cell>
          <cell r="AJ5249" t="str">
            <v>GVTNT</v>
          </cell>
        </row>
        <row r="5250">
          <cell r="AH5250">
            <v>0</v>
          </cell>
          <cell r="AI5250" t="str">
            <v>Nusidėvėjęs</v>
          </cell>
          <cell r="AJ5250" t="str">
            <v>GVTNT</v>
          </cell>
        </row>
        <row r="5251">
          <cell r="AH5251">
            <v>0</v>
          </cell>
          <cell r="AI5251" t="str">
            <v>Nusidėvėjęs</v>
          </cell>
          <cell r="AJ5251" t="str">
            <v>GVTNT</v>
          </cell>
        </row>
        <row r="5252">
          <cell r="AH5252">
            <v>0</v>
          </cell>
          <cell r="AI5252" t="str">
            <v>Nusidėvėjęs</v>
          </cell>
          <cell r="AJ5252" t="str">
            <v>GVTNT</v>
          </cell>
        </row>
        <row r="5253">
          <cell r="AH5253">
            <v>0</v>
          </cell>
          <cell r="AI5253" t="str">
            <v>Nusidėvėjęs</v>
          </cell>
          <cell r="AJ5253" t="str">
            <v>GVTNT</v>
          </cell>
        </row>
        <row r="5254">
          <cell r="AH5254">
            <v>0</v>
          </cell>
          <cell r="AI5254" t="str">
            <v>Nusidėvėjęs</v>
          </cell>
          <cell r="AJ5254" t="str">
            <v>GVTNT</v>
          </cell>
        </row>
        <row r="5255">
          <cell r="AH5255">
            <v>0</v>
          </cell>
          <cell r="AI5255" t="str">
            <v>Nusidėvėjęs</v>
          </cell>
          <cell r="AJ5255" t="str">
            <v>GVTNT</v>
          </cell>
        </row>
        <row r="5256">
          <cell r="AH5256">
            <v>0</v>
          </cell>
          <cell r="AI5256" t="str">
            <v>Nusidėvėjęs</v>
          </cell>
          <cell r="AJ5256" t="str">
            <v>GVTNT</v>
          </cell>
        </row>
        <row r="5257">
          <cell r="AH5257">
            <v>0</v>
          </cell>
          <cell r="AI5257" t="str">
            <v>Nusidėvėjęs</v>
          </cell>
          <cell r="AJ5257" t="str">
            <v>GVTNT</v>
          </cell>
        </row>
        <row r="5258">
          <cell r="AH5258">
            <v>0</v>
          </cell>
          <cell r="AI5258" t="str">
            <v>Nusidėvėjęs</v>
          </cell>
          <cell r="AJ5258" t="str">
            <v>GVTNT</v>
          </cell>
        </row>
        <row r="5259">
          <cell r="AH5259">
            <v>0</v>
          </cell>
          <cell r="AI5259" t="str">
            <v>Nusidėvėjęs</v>
          </cell>
          <cell r="AJ5259" t="str">
            <v>GVTNT</v>
          </cell>
        </row>
        <row r="5260">
          <cell r="AH5260">
            <v>0</v>
          </cell>
          <cell r="AI5260" t="str">
            <v>Nusidėvėjęs</v>
          </cell>
          <cell r="AJ5260" t="str">
            <v>GVTNT</v>
          </cell>
        </row>
        <row r="5261">
          <cell r="AH5261">
            <v>0</v>
          </cell>
          <cell r="AI5261" t="str">
            <v>Nusidėvėjęs</v>
          </cell>
          <cell r="AJ5261" t="str">
            <v>GVTNT</v>
          </cell>
        </row>
        <row r="5262">
          <cell r="AH5262">
            <v>0</v>
          </cell>
          <cell r="AI5262" t="str">
            <v>Nusidėvėjęs</v>
          </cell>
          <cell r="AJ5262" t="str">
            <v>GVTNT</v>
          </cell>
        </row>
        <row r="5263">
          <cell r="AH5263">
            <v>0</v>
          </cell>
          <cell r="AI5263" t="str">
            <v>Nusidėvėjęs</v>
          </cell>
          <cell r="AJ5263" t="str">
            <v>GVTNT</v>
          </cell>
        </row>
        <row r="5264">
          <cell r="AH5264">
            <v>0</v>
          </cell>
          <cell r="AI5264" t="str">
            <v>Nusidėvėjęs</v>
          </cell>
          <cell r="AJ5264" t="str">
            <v>GVTNT</v>
          </cell>
        </row>
        <row r="5265">
          <cell r="AH5265">
            <v>0</v>
          </cell>
          <cell r="AI5265" t="str">
            <v>Nusidėvėjęs</v>
          </cell>
          <cell r="AJ5265" t="str">
            <v>GVTNT</v>
          </cell>
        </row>
        <row r="5266">
          <cell r="AH5266">
            <v>0</v>
          </cell>
          <cell r="AI5266" t="str">
            <v>Nusidėvėjęs</v>
          </cell>
          <cell r="AJ5266" t="str">
            <v>GVTNT</v>
          </cell>
        </row>
        <row r="5267">
          <cell r="AH5267">
            <v>0</v>
          </cell>
          <cell r="AI5267" t="str">
            <v>Nusidėvėjęs</v>
          </cell>
          <cell r="AJ5267" t="str">
            <v>GVTNT</v>
          </cell>
        </row>
        <row r="5268">
          <cell r="AH5268">
            <v>0</v>
          </cell>
          <cell r="AI5268" t="str">
            <v>Nusidėvėjęs</v>
          </cell>
          <cell r="AJ5268" t="str">
            <v>GVTNT</v>
          </cell>
        </row>
        <row r="5269">
          <cell r="AH5269">
            <v>0</v>
          </cell>
          <cell r="AI5269" t="str">
            <v>Nusidėvėjęs</v>
          </cell>
          <cell r="AJ5269" t="str">
            <v>GVTNT</v>
          </cell>
        </row>
        <row r="5270">
          <cell r="AH5270">
            <v>0</v>
          </cell>
          <cell r="AI5270" t="str">
            <v>Nusidėvėjęs</v>
          </cell>
          <cell r="AJ5270" t="str">
            <v>GVTNT</v>
          </cell>
        </row>
        <row r="5271">
          <cell r="AH5271">
            <v>0</v>
          </cell>
          <cell r="AI5271" t="str">
            <v>Nusidėvėjęs</v>
          </cell>
          <cell r="AJ5271" t="str">
            <v>GVTNT</v>
          </cell>
        </row>
        <row r="5272">
          <cell r="AH5272">
            <v>0</v>
          </cell>
          <cell r="AI5272" t="str">
            <v>Nusidėvėjęs</v>
          </cell>
          <cell r="AJ5272" t="str">
            <v>GVTNT</v>
          </cell>
        </row>
        <row r="5273">
          <cell r="AH5273">
            <v>0</v>
          </cell>
          <cell r="AI5273" t="str">
            <v>Nusidėvėjęs</v>
          </cell>
          <cell r="AJ5273" t="str">
            <v>GVTNT</v>
          </cell>
        </row>
        <row r="5274">
          <cell r="AH5274">
            <v>0</v>
          </cell>
          <cell r="AI5274" t="str">
            <v>Nusidėvėjęs</v>
          </cell>
          <cell r="AJ5274" t="str">
            <v>GVTNT</v>
          </cell>
        </row>
        <row r="5275">
          <cell r="AH5275">
            <v>0</v>
          </cell>
          <cell r="AI5275" t="str">
            <v>Nusidėvėjęs</v>
          </cell>
          <cell r="AJ5275" t="str">
            <v>GVTNT</v>
          </cell>
        </row>
        <row r="5276">
          <cell r="AH5276">
            <v>0</v>
          </cell>
          <cell r="AI5276" t="str">
            <v>Nusidėvėjęs</v>
          </cell>
          <cell r="AJ5276" t="str">
            <v>GVTNT</v>
          </cell>
        </row>
        <row r="5277">
          <cell r="AH5277">
            <v>0</v>
          </cell>
          <cell r="AI5277" t="str">
            <v>Nusidėvėjęs</v>
          </cell>
          <cell r="AJ5277" t="str">
            <v>GVTNT</v>
          </cell>
        </row>
        <row r="5278">
          <cell r="AH5278">
            <v>0</v>
          </cell>
          <cell r="AI5278" t="str">
            <v>Nusidėvėjęs</v>
          </cell>
          <cell r="AJ5278" t="str">
            <v>GVTNT</v>
          </cell>
        </row>
        <row r="5279">
          <cell r="AH5279">
            <v>0</v>
          </cell>
          <cell r="AI5279" t="str">
            <v>Nusidėvėjęs</v>
          </cell>
          <cell r="AJ5279" t="str">
            <v>GVTNT</v>
          </cell>
        </row>
        <row r="5280">
          <cell r="AH5280">
            <v>0</v>
          </cell>
          <cell r="AI5280" t="str">
            <v>Nusidėvėjęs</v>
          </cell>
          <cell r="AJ5280" t="str">
            <v>GVTNT</v>
          </cell>
        </row>
        <row r="5281">
          <cell r="AH5281">
            <v>0</v>
          </cell>
          <cell r="AI5281" t="str">
            <v>Nusidėvėjęs</v>
          </cell>
          <cell r="AJ5281" t="str">
            <v>GVTNT</v>
          </cell>
        </row>
        <row r="5282">
          <cell r="AH5282">
            <v>0</v>
          </cell>
          <cell r="AI5282" t="str">
            <v>Nusidėvėjęs</v>
          </cell>
          <cell r="AJ5282" t="str">
            <v>GVTNT</v>
          </cell>
        </row>
        <row r="5283">
          <cell r="AH5283">
            <v>0</v>
          </cell>
          <cell r="AI5283" t="str">
            <v>Nusidėvėjęs</v>
          </cell>
          <cell r="AJ5283" t="str">
            <v>GVTNT</v>
          </cell>
        </row>
        <row r="5284">
          <cell r="AH5284">
            <v>0</v>
          </cell>
          <cell r="AI5284" t="str">
            <v>Nusidėvėjęs</v>
          </cell>
          <cell r="AJ5284" t="str">
            <v>GVTNT</v>
          </cell>
        </row>
        <row r="5285">
          <cell r="AH5285">
            <v>0</v>
          </cell>
          <cell r="AI5285" t="str">
            <v>Nusidėvėjęs</v>
          </cell>
          <cell r="AJ5285" t="str">
            <v>GVTNT</v>
          </cell>
        </row>
        <row r="5286">
          <cell r="AH5286">
            <v>0</v>
          </cell>
          <cell r="AI5286" t="str">
            <v>Nusidėvėjęs</v>
          </cell>
          <cell r="AJ5286" t="str">
            <v>GVTNT</v>
          </cell>
        </row>
        <row r="5287">
          <cell r="AH5287">
            <v>0</v>
          </cell>
          <cell r="AI5287" t="str">
            <v>Nusidėvėjęs</v>
          </cell>
          <cell r="AJ5287" t="str">
            <v>GVTNT</v>
          </cell>
        </row>
        <row r="5288">
          <cell r="AH5288">
            <v>0</v>
          </cell>
          <cell r="AI5288" t="str">
            <v>Nusidėvėjęs</v>
          </cell>
          <cell r="AJ5288" t="str">
            <v>GVTNT</v>
          </cell>
        </row>
        <row r="5289">
          <cell r="AH5289">
            <v>0</v>
          </cell>
          <cell r="AI5289" t="str">
            <v>Nusidėvėjęs</v>
          </cell>
          <cell r="AJ5289" t="str">
            <v>GVTNT</v>
          </cell>
        </row>
        <row r="5290">
          <cell r="AH5290">
            <v>0</v>
          </cell>
          <cell r="AI5290" t="str">
            <v>Nusidėvėjęs</v>
          </cell>
          <cell r="AJ5290" t="str">
            <v>GVTNT</v>
          </cell>
        </row>
        <row r="5291">
          <cell r="AH5291">
            <v>0</v>
          </cell>
          <cell r="AI5291" t="str">
            <v>Nusidėvėjęs</v>
          </cell>
          <cell r="AJ5291" t="str">
            <v>GVTNT</v>
          </cell>
        </row>
        <row r="5292">
          <cell r="AH5292">
            <v>0</v>
          </cell>
          <cell r="AI5292" t="str">
            <v>Nusidėvėjęs</v>
          </cell>
          <cell r="AJ5292" t="str">
            <v>GVTNT</v>
          </cell>
        </row>
        <row r="5293">
          <cell r="AH5293">
            <v>0</v>
          </cell>
          <cell r="AI5293" t="str">
            <v>Nusidėvėjęs</v>
          </cell>
          <cell r="AJ5293" t="str">
            <v>GVTNT</v>
          </cell>
        </row>
        <row r="5294">
          <cell r="AH5294">
            <v>0</v>
          </cell>
          <cell r="AI5294" t="str">
            <v>Nusidėvėjęs</v>
          </cell>
          <cell r="AJ5294" t="str">
            <v>GVTNT</v>
          </cell>
        </row>
        <row r="5295">
          <cell r="AH5295">
            <v>0</v>
          </cell>
          <cell r="AI5295" t="str">
            <v>Nusidėvėjęs</v>
          </cell>
          <cell r="AJ5295" t="str">
            <v>GVTNT</v>
          </cell>
        </row>
        <row r="5296">
          <cell r="AH5296">
            <v>0</v>
          </cell>
          <cell r="AI5296" t="str">
            <v>Nusidėvėjęs</v>
          </cell>
          <cell r="AJ5296" t="str">
            <v>GVTNT</v>
          </cell>
        </row>
        <row r="5297">
          <cell r="AH5297">
            <v>0</v>
          </cell>
          <cell r="AI5297" t="str">
            <v>Nusidėvėjęs</v>
          </cell>
          <cell r="AJ5297" t="str">
            <v>GVTNT</v>
          </cell>
        </row>
        <row r="5298">
          <cell r="AH5298">
            <v>0</v>
          </cell>
          <cell r="AI5298" t="str">
            <v>Nusidėvėjęs</v>
          </cell>
          <cell r="AJ5298" t="str">
            <v>GVTNT</v>
          </cell>
        </row>
        <row r="5299">
          <cell r="AH5299">
            <v>0</v>
          </cell>
          <cell r="AI5299" t="str">
            <v>Nusidėvėjęs</v>
          </cell>
          <cell r="AJ5299" t="str">
            <v>GVTNT</v>
          </cell>
        </row>
        <row r="5300">
          <cell r="AH5300">
            <v>0</v>
          </cell>
          <cell r="AI5300" t="str">
            <v>Nusidėvėjęs</v>
          </cell>
          <cell r="AJ5300" t="str">
            <v>GVTNT</v>
          </cell>
        </row>
        <row r="5301">
          <cell r="AH5301">
            <v>0</v>
          </cell>
          <cell r="AI5301" t="str">
            <v>Nusidėvėjęs</v>
          </cell>
          <cell r="AJ5301" t="str">
            <v>GVTNT</v>
          </cell>
        </row>
        <row r="5302">
          <cell r="AH5302">
            <v>0</v>
          </cell>
          <cell r="AI5302" t="str">
            <v>Nusidėvėjęs</v>
          </cell>
          <cell r="AJ5302" t="str">
            <v>GVTNT</v>
          </cell>
        </row>
        <row r="5303">
          <cell r="AH5303">
            <v>0</v>
          </cell>
          <cell r="AI5303" t="str">
            <v>Nusidėvėjęs</v>
          </cell>
          <cell r="AJ5303" t="str">
            <v>GVTNT</v>
          </cell>
        </row>
        <row r="5304">
          <cell r="AH5304">
            <v>0</v>
          </cell>
          <cell r="AI5304" t="str">
            <v>Nusidėvėjęs</v>
          </cell>
          <cell r="AJ5304" t="str">
            <v>GVTNT</v>
          </cell>
        </row>
        <row r="5305">
          <cell r="AH5305">
            <v>0</v>
          </cell>
          <cell r="AI5305" t="str">
            <v>Nusidėvėjęs</v>
          </cell>
          <cell r="AJ5305" t="str">
            <v>GVTNT</v>
          </cell>
        </row>
        <row r="5306">
          <cell r="AH5306">
            <v>0</v>
          </cell>
          <cell r="AI5306" t="str">
            <v>Nusidėvėjęs</v>
          </cell>
          <cell r="AJ5306" t="str">
            <v>GVTNT</v>
          </cell>
        </row>
        <row r="5307">
          <cell r="AH5307">
            <v>0</v>
          </cell>
          <cell r="AI5307" t="str">
            <v>Nusidėvėjęs</v>
          </cell>
          <cell r="AJ5307" t="str">
            <v>GVTNT</v>
          </cell>
        </row>
        <row r="5308">
          <cell r="AH5308">
            <v>0</v>
          </cell>
          <cell r="AI5308" t="str">
            <v>Nusidėvėjęs</v>
          </cell>
          <cell r="AJ5308" t="str">
            <v>GVTNT</v>
          </cell>
        </row>
        <row r="5309">
          <cell r="AH5309">
            <v>0</v>
          </cell>
          <cell r="AI5309" t="str">
            <v>Nusidėvėjęs</v>
          </cell>
          <cell r="AJ5309" t="str">
            <v>GVTNT</v>
          </cell>
        </row>
        <row r="5310">
          <cell r="AH5310">
            <v>0</v>
          </cell>
          <cell r="AI5310" t="str">
            <v>Nusidėvėjęs</v>
          </cell>
          <cell r="AJ5310" t="str">
            <v>GVTNT</v>
          </cell>
        </row>
        <row r="5311">
          <cell r="AH5311">
            <v>0</v>
          </cell>
          <cell r="AI5311" t="str">
            <v>Nusidėvėjęs</v>
          </cell>
          <cell r="AJ5311" t="str">
            <v>GVTNT</v>
          </cell>
        </row>
        <row r="5312">
          <cell r="AH5312">
            <v>0</v>
          </cell>
          <cell r="AI5312" t="str">
            <v>Nusidėvėjęs</v>
          </cell>
          <cell r="AJ5312" t="str">
            <v>GVTNT</v>
          </cell>
        </row>
        <row r="5313">
          <cell r="AH5313">
            <v>0</v>
          </cell>
          <cell r="AI5313" t="str">
            <v>Nusidėvėjęs</v>
          </cell>
          <cell r="AJ5313" t="str">
            <v>GVTNT</v>
          </cell>
        </row>
        <row r="5314">
          <cell r="AH5314">
            <v>0</v>
          </cell>
          <cell r="AI5314" t="str">
            <v>Nusidėvėjęs</v>
          </cell>
          <cell r="AJ5314" t="str">
            <v>GVTNT</v>
          </cell>
        </row>
        <row r="5315">
          <cell r="AH5315">
            <v>0</v>
          </cell>
          <cell r="AI5315" t="str">
            <v>Nusidėvėjęs</v>
          </cell>
          <cell r="AJ5315" t="str">
            <v>GVTNT</v>
          </cell>
        </row>
        <row r="5316">
          <cell r="AH5316">
            <v>0</v>
          </cell>
          <cell r="AI5316" t="str">
            <v>Nusidėvėjęs</v>
          </cell>
          <cell r="AJ5316" t="str">
            <v>GVTNT</v>
          </cell>
        </row>
        <row r="5317">
          <cell r="AH5317">
            <v>0</v>
          </cell>
          <cell r="AI5317" t="str">
            <v>Nusidėvėjęs</v>
          </cell>
          <cell r="AJ5317" t="str">
            <v>GVTNT</v>
          </cell>
        </row>
        <row r="5318">
          <cell r="AH5318">
            <v>0</v>
          </cell>
          <cell r="AI5318" t="str">
            <v>Nusidėvėjęs</v>
          </cell>
          <cell r="AJ5318" t="str">
            <v>GVTNT</v>
          </cell>
        </row>
        <row r="5319">
          <cell r="AH5319">
            <v>0</v>
          </cell>
          <cell r="AI5319" t="str">
            <v>Nusidėvėjęs</v>
          </cell>
          <cell r="AJ5319" t="str">
            <v>GVTNT</v>
          </cell>
        </row>
        <row r="5320">
          <cell r="AH5320">
            <v>0</v>
          </cell>
          <cell r="AI5320" t="str">
            <v>Nusidėvėjęs</v>
          </cell>
          <cell r="AJ5320" t="str">
            <v>GVTNT</v>
          </cell>
        </row>
        <row r="5321">
          <cell r="AH5321">
            <v>0</v>
          </cell>
          <cell r="AI5321" t="str">
            <v>Nusidėvėjęs</v>
          </cell>
          <cell r="AJ5321" t="str">
            <v>GVTNT</v>
          </cell>
        </row>
        <row r="5322">
          <cell r="AH5322">
            <v>0</v>
          </cell>
          <cell r="AI5322" t="str">
            <v>Nusidėvėjęs</v>
          </cell>
          <cell r="AJ5322" t="str">
            <v>GVTNT</v>
          </cell>
        </row>
        <row r="5323">
          <cell r="AH5323">
            <v>0</v>
          </cell>
          <cell r="AI5323" t="str">
            <v>Nusidėvėjęs</v>
          </cell>
          <cell r="AJ5323" t="str">
            <v>GVTNT</v>
          </cell>
        </row>
        <row r="5324">
          <cell r="AH5324">
            <v>0</v>
          </cell>
          <cell r="AI5324" t="str">
            <v>Nusidėvėjęs</v>
          </cell>
          <cell r="AJ5324" t="str">
            <v>GVTNT</v>
          </cell>
        </row>
        <row r="5325">
          <cell r="AH5325">
            <v>0</v>
          </cell>
          <cell r="AI5325" t="str">
            <v>Nusidėvėjęs</v>
          </cell>
          <cell r="AJ5325" t="str">
            <v>GVTNT</v>
          </cell>
        </row>
        <row r="5326">
          <cell r="AH5326">
            <v>0</v>
          </cell>
          <cell r="AI5326" t="str">
            <v>Nusidėvėjęs</v>
          </cell>
          <cell r="AJ5326" t="str">
            <v>GVTNT</v>
          </cell>
        </row>
        <row r="5327">
          <cell r="AH5327">
            <v>0</v>
          </cell>
          <cell r="AI5327" t="str">
            <v>Nusidėvėjęs</v>
          </cell>
          <cell r="AJ5327" t="str">
            <v>GVTNT</v>
          </cell>
        </row>
        <row r="5328">
          <cell r="AH5328">
            <v>0</v>
          </cell>
          <cell r="AI5328" t="str">
            <v>Nusidėvėjęs</v>
          </cell>
          <cell r="AJ5328" t="str">
            <v>GVTNT</v>
          </cell>
        </row>
        <row r="5329">
          <cell r="AH5329">
            <v>0</v>
          </cell>
          <cell r="AI5329" t="str">
            <v>Nusidėvėjęs</v>
          </cell>
          <cell r="AJ5329" t="str">
            <v>GVTNT</v>
          </cell>
        </row>
        <row r="5330">
          <cell r="AH5330">
            <v>0</v>
          </cell>
          <cell r="AI5330" t="str">
            <v>Nusidėvėjęs</v>
          </cell>
          <cell r="AJ5330" t="str">
            <v>GVTNT</v>
          </cell>
        </row>
        <row r="5331">
          <cell r="AH5331">
            <v>0</v>
          </cell>
          <cell r="AI5331" t="str">
            <v>Nusidėvėjęs</v>
          </cell>
          <cell r="AJ5331" t="str">
            <v>GVTNT</v>
          </cell>
        </row>
        <row r="5332">
          <cell r="AH5332">
            <v>0</v>
          </cell>
          <cell r="AI5332" t="str">
            <v>Nusidėvėjęs</v>
          </cell>
          <cell r="AJ5332" t="str">
            <v>GVTNT</v>
          </cell>
        </row>
        <row r="5333">
          <cell r="AH5333">
            <v>0</v>
          </cell>
          <cell r="AI5333" t="str">
            <v>Nusidėvėjęs</v>
          </cell>
          <cell r="AJ5333" t="str">
            <v>GVTNT</v>
          </cell>
        </row>
        <row r="5334">
          <cell r="AH5334">
            <v>0</v>
          </cell>
          <cell r="AI5334" t="str">
            <v>Nusidėvėjęs</v>
          </cell>
          <cell r="AJ5334" t="str">
            <v>GVTNT</v>
          </cell>
        </row>
        <row r="5335">
          <cell r="AH5335">
            <v>0</v>
          </cell>
          <cell r="AI5335" t="str">
            <v>Nusidėvėjęs</v>
          </cell>
          <cell r="AJ5335" t="str">
            <v>GVTNT</v>
          </cell>
        </row>
        <row r="5336">
          <cell r="AH5336">
            <v>0</v>
          </cell>
          <cell r="AI5336" t="str">
            <v>Nusidėvėjęs</v>
          </cell>
          <cell r="AJ5336" t="str">
            <v>GVTNT</v>
          </cell>
        </row>
        <row r="5337">
          <cell r="AH5337">
            <v>0</v>
          </cell>
          <cell r="AI5337" t="str">
            <v>Nusidėvėjęs</v>
          </cell>
          <cell r="AJ5337" t="str">
            <v>GVTNT</v>
          </cell>
        </row>
        <row r="5338">
          <cell r="AH5338">
            <v>0</v>
          </cell>
          <cell r="AI5338" t="str">
            <v>Nusidėvėjęs</v>
          </cell>
          <cell r="AJ5338" t="str">
            <v>GVTNT</v>
          </cell>
        </row>
        <row r="5339">
          <cell r="AH5339">
            <v>0</v>
          </cell>
          <cell r="AI5339" t="str">
            <v>Nusidėvėjęs</v>
          </cell>
          <cell r="AJ5339" t="str">
            <v>GVTNT</v>
          </cell>
        </row>
        <row r="5340">
          <cell r="AH5340">
            <v>0</v>
          </cell>
          <cell r="AI5340" t="str">
            <v>Nusidėvėjęs</v>
          </cell>
          <cell r="AJ5340" t="str">
            <v>GVTNT</v>
          </cell>
        </row>
        <row r="5341">
          <cell r="AH5341">
            <v>0</v>
          </cell>
          <cell r="AI5341" t="str">
            <v>Nusidėvėjęs</v>
          </cell>
          <cell r="AJ5341" t="str">
            <v>GVTNT</v>
          </cell>
        </row>
        <row r="5342">
          <cell r="AH5342">
            <v>0</v>
          </cell>
          <cell r="AI5342" t="str">
            <v>Nusidėvėjęs</v>
          </cell>
          <cell r="AJ5342" t="str">
            <v>GVTNT</v>
          </cell>
        </row>
        <row r="5343">
          <cell r="AH5343">
            <v>0</v>
          </cell>
          <cell r="AI5343" t="str">
            <v>Nusidėvėjęs</v>
          </cell>
          <cell r="AJ5343" t="str">
            <v>GVTNT</v>
          </cell>
        </row>
        <row r="5344">
          <cell r="AH5344">
            <v>0</v>
          </cell>
          <cell r="AI5344" t="str">
            <v>Nusidėvėjęs</v>
          </cell>
          <cell r="AJ5344" t="str">
            <v>GVTNT</v>
          </cell>
        </row>
        <row r="5345">
          <cell r="AH5345">
            <v>0</v>
          </cell>
          <cell r="AI5345" t="str">
            <v>Nusidėvėjęs</v>
          </cell>
          <cell r="AJ5345" t="str">
            <v>GVTNT</v>
          </cell>
        </row>
        <row r="5346">
          <cell r="AH5346">
            <v>0</v>
          </cell>
          <cell r="AI5346" t="str">
            <v>Nusidėvėjęs</v>
          </cell>
          <cell r="AJ5346" t="str">
            <v>GVTNT</v>
          </cell>
        </row>
        <row r="5347">
          <cell r="AH5347">
            <v>0</v>
          </cell>
          <cell r="AI5347" t="str">
            <v>Nusidėvėjęs</v>
          </cell>
          <cell r="AJ5347" t="str">
            <v>GVTNT</v>
          </cell>
        </row>
        <row r="5348">
          <cell r="AH5348">
            <v>0</v>
          </cell>
          <cell r="AI5348" t="str">
            <v>Nusidėvėjęs</v>
          </cell>
          <cell r="AJ5348" t="str">
            <v>GVTNT</v>
          </cell>
        </row>
        <row r="5349">
          <cell r="AH5349">
            <v>0</v>
          </cell>
          <cell r="AI5349" t="str">
            <v>Nusidėvėjęs</v>
          </cell>
          <cell r="AJ5349" t="str">
            <v>GVTNT</v>
          </cell>
        </row>
        <row r="5350">
          <cell r="AH5350">
            <v>0</v>
          </cell>
          <cell r="AI5350" t="str">
            <v>Nusidėvėjęs</v>
          </cell>
          <cell r="AJ5350" t="str">
            <v>GVTNT</v>
          </cell>
        </row>
        <row r="5351">
          <cell r="AH5351">
            <v>0</v>
          </cell>
          <cell r="AI5351" t="str">
            <v>Nusidėvėjęs</v>
          </cell>
          <cell r="AJ5351" t="str">
            <v>GVTNT</v>
          </cell>
        </row>
        <row r="5352">
          <cell r="AH5352">
            <v>0</v>
          </cell>
          <cell r="AI5352" t="str">
            <v>Nusidėvėjęs</v>
          </cell>
          <cell r="AJ5352" t="str">
            <v>GVTNT</v>
          </cell>
        </row>
        <row r="5353">
          <cell r="AH5353">
            <v>0</v>
          </cell>
          <cell r="AI5353" t="str">
            <v>Nusidėvėjęs</v>
          </cell>
          <cell r="AJ5353" t="str">
            <v>GVTNT</v>
          </cell>
        </row>
        <row r="5354">
          <cell r="AH5354">
            <v>0</v>
          </cell>
          <cell r="AI5354" t="str">
            <v>Nusidėvėjęs</v>
          </cell>
          <cell r="AJ5354" t="str">
            <v>GVTNT</v>
          </cell>
        </row>
        <row r="5355">
          <cell r="AH5355">
            <v>0</v>
          </cell>
          <cell r="AI5355" t="str">
            <v>Nusidėvėjęs</v>
          </cell>
          <cell r="AJ5355" t="str">
            <v>GVTNT</v>
          </cell>
        </row>
        <row r="5356">
          <cell r="AH5356">
            <v>0</v>
          </cell>
          <cell r="AI5356" t="str">
            <v>Nusidėvėjęs</v>
          </cell>
          <cell r="AJ5356" t="str">
            <v>GVTNT</v>
          </cell>
        </row>
        <row r="5357">
          <cell r="AH5357">
            <v>0</v>
          </cell>
          <cell r="AI5357" t="str">
            <v>Nusidėvėjęs</v>
          </cell>
          <cell r="AJ5357" t="str">
            <v>GVTNT</v>
          </cell>
        </row>
        <row r="5358">
          <cell r="AH5358">
            <v>0</v>
          </cell>
          <cell r="AI5358" t="str">
            <v>Nusidėvėjęs</v>
          </cell>
          <cell r="AJ5358" t="str">
            <v>GVTNT</v>
          </cell>
        </row>
        <row r="5359">
          <cell r="AH5359">
            <v>0</v>
          </cell>
          <cell r="AI5359" t="str">
            <v>Nusidėvėjęs</v>
          </cell>
          <cell r="AJ5359" t="str">
            <v>GVTNT</v>
          </cell>
        </row>
        <row r="5360">
          <cell r="AH5360">
            <v>0</v>
          </cell>
          <cell r="AI5360" t="str">
            <v>Nusidėvėjęs</v>
          </cell>
          <cell r="AJ5360" t="str">
            <v>GVTNT</v>
          </cell>
        </row>
        <row r="5361">
          <cell r="AH5361">
            <v>0</v>
          </cell>
          <cell r="AI5361" t="str">
            <v>Nusidėvėjęs</v>
          </cell>
          <cell r="AJ5361" t="str">
            <v>GVTNT</v>
          </cell>
        </row>
        <row r="5362">
          <cell r="AH5362">
            <v>0</v>
          </cell>
          <cell r="AI5362" t="str">
            <v>Nusidėvėjęs</v>
          </cell>
          <cell r="AJ5362" t="str">
            <v>GVTNT</v>
          </cell>
        </row>
        <row r="5363">
          <cell r="AH5363">
            <v>0</v>
          </cell>
          <cell r="AI5363" t="str">
            <v>Nusidėvėjęs</v>
          </cell>
          <cell r="AJ5363" t="str">
            <v>GVTNT</v>
          </cell>
        </row>
        <row r="5364">
          <cell r="AH5364">
            <v>0</v>
          </cell>
          <cell r="AI5364" t="str">
            <v>Nusidėvėjęs</v>
          </cell>
          <cell r="AJ5364" t="str">
            <v>GVTNT</v>
          </cell>
        </row>
        <row r="5365">
          <cell r="AH5365">
            <v>0</v>
          </cell>
          <cell r="AI5365" t="str">
            <v>Nusidėvėjęs</v>
          </cell>
          <cell r="AJ5365" t="str">
            <v>GVTNT</v>
          </cell>
        </row>
        <row r="5366">
          <cell r="AH5366">
            <v>0</v>
          </cell>
          <cell r="AI5366" t="str">
            <v>Nusidėvėjęs</v>
          </cell>
          <cell r="AJ5366" t="str">
            <v>GVTNT</v>
          </cell>
        </row>
        <row r="5367">
          <cell r="AH5367">
            <v>0</v>
          </cell>
          <cell r="AI5367" t="str">
            <v>Nusidėvėjęs</v>
          </cell>
          <cell r="AJ5367" t="str">
            <v>GVTNT</v>
          </cell>
        </row>
        <row r="5368">
          <cell r="AH5368">
            <v>0</v>
          </cell>
          <cell r="AI5368" t="str">
            <v>Nusidėvėjęs</v>
          </cell>
          <cell r="AJ5368" t="str">
            <v>GVTNT</v>
          </cell>
        </row>
        <row r="5369">
          <cell r="AH5369">
            <v>0</v>
          </cell>
          <cell r="AI5369" t="str">
            <v>Nusidėvėjęs</v>
          </cell>
          <cell r="AJ5369" t="str">
            <v>GVTNT</v>
          </cell>
        </row>
        <row r="5370">
          <cell r="AH5370">
            <v>0</v>
          </cell>
          <cell r="AI5370" t="str">
            <v>Nusidėvėjęs</v>
          </cell>
          <cell r="AJ5370" t="str">
            <v>GVTNT</v>
          </cell>
        </row>
        <row r="5371">
          <cell r="AH5371">
            <v>0</v>
          </cell>
          <cell r="AI5371" t="str">
            <v>Nusidėvėjęs</v>
          </cell>
          <cell r="AJ5371" t="str">
            <v>GVTNT</v>
          </cell>
        </row>
        <row r="5372">
          <cell r="AH5372">
            <v>0</v>
          </cell>
          <cell r="AI5372" t="str">
            <v>Nusidėvėjęs</v>
          </cell>
          <cell r="AJ5372" t="str">
            <v>GVTNT</v>
          </cell>
        </row>
        <row r="5373">
          <cell r="AH5373">
            <v>0</v>
          </cell>
          <cell r="AI5373" t="str">
            <v>Nusidėvėjęs</v>
          </cell>
          <cell r="AJ5373" t="str">
            <v>GVTNT</v>
          </cell>
        </row>
        <row r="5374">
          <cell r="AH5374">
            <v>0</v>
          </cell>
          <cell r="AI5374" t="str">
            <v>Nusidėvėjęs</v>
          </cell>
          <cell r="AJ5374" t="str">
            <v>GVTNT</v>
          </cell>
        </row>
        <row r="5375">
          <cell r="AH5375">
            <v>0</v>
          </cell>
          <cell r="AI5375" t="str">
            <v>Nusidėvėjęs</v>
          </cell>
          <cell r="AJ5375" t="str">
            <v>GVTNT</v>
          </cell>
        </row>
        <row r="5376">
          <cell r="AH5376">
            <v>0</v>
          </cell>
          <cell r="AI5376" t="str">
            <v>Nusidėvėjęs</v>
          </cell>
          <cell r="AJ5376" t="str">
            <v>GVTNT</v>
          </cell>
        </row>
        <row r="5377">
          <cell r="AH5377">
            <v>0</v>
          </cell>
          <cell r="AI5377" t="str">
            <v>Nusidėvėjęs</v>
          </cell>
          <cell r="AJ5377" t="str">
            <v>GVTNT</v>
          </cell>
        </row>
        <row r="5378">
          <cell r="AH5378">
            <v>0</v>
          </cell>
          <cell r="AI5378" t="str">
            <v>Nusidėvėjęs</v>
          </cell>
          <cell r="AJ5378" t="str">
            <v>GVTNT</v>
          </cell>
        </row>
        <row r="5379">
          <cell r="AH5379">
            <v>0</v>
          </cell>
          <cell r="AI5379" t="str">
            <v>Nusidėvėjęs</v>
          </cell>
          <cell r="AJ5379" t="str">
            <v>GVTNT</v>
          </cell>
        </row>
        <row r="5380">
          <cell r="AH5380">
            <v>0</v>
          </cell>
          <cell r="AI5380" t="str">
            <v>Nusidėvėjęs</v>
          </cell>
          <cell r="AJ5380" t="str">
            <v>GVTNT</v>
          </cell>
        </row>
        <row r="5381">
          <cell r="AH5381">
            <v>0</v>
          </cell>
          <cell r="AI5381" t="str">
            <v>Nusidėvėjęs</v>
          </cell>
          <cell r="AJ5381" t="str">
            <v>GVTNT</v>
          </cell>
        </row>
        <row r="5382">
          <cell r="AH5382">
            <v>0</v>
          </cell>
          <cell r="AI5382" t="str">
            <v>Nusidėvėjęs</v>
          </cell>
          <cell r="AJ5382" t="str">
            <v>GVTNT</v>
          </cell>
        </row>
        <row r="5383">
          <cell r="AH5383">
            <v>0</v>
          </cell>
          <cell r="AI5383" t="str">
            <v>Nusidėvėjęs</v>
          </cell>
          <cell r="AJ5383" t="str">
            <v>GVTNT</v>
          </cell>
        </row>
        <row r="5384">
          <cell r="AH5384">
            <v>0</v>
          </cell>
          <cell r="AI5384" t="str">
            <v>Nusidėvėjęs</v>
          </cell>
          <cell r="AJ5384" t="str">
            <v>GVTNT</v>
          </cell>
        </row>
        <row r="5385">
          <cell r="AH5385">
            <v>0</v>
          </cell>
          <cell r="AI5385" t="str">
            <v>Nusidėvėjęs</v>
          </cell>
          <cell r="AJ5385" t="str">
            <v>GVTNT</v>
          </cell>
        </row>
        <row r="5386">
          <cell r="AH5386">
            <v>0</v>
          </cell>
          <cell r="AI5386" t="str">
            <v>Nusidėvėjęs</v>
          </cell>
          <cell r="AJ5386" t="str">
            <v>GVTNT</v>
          </cell>
        </row>
        <row r="5387">
          <cell r="AH5387">
            <v>0</v>
          </cell>
          <cell r="AI5387" t="str">
            <v>Nusidėvėjęs</v>
          </cell>
          <cell r="AJ5387" t="str">
            <v>GVTNT</v>
          </cell>
        </row>
        <row r="5388">
          <cell r="AH5388">
            <v>0</v>
          </cell>
          <cell r="AI5388" t="str">
            <v>Nusidėvėjęs</v>
          </cell>
          <cell r="AJ5388" t="str">
            <v>GVTNT</v>
          </cell>
        </row>
        <row r="5389">
          <cell r="AH5389">
            <v>0</v>
          </cell>
          <cell r="AI5389" t="str">
            <v>Nusidėvėjęs</v>
          </cell>
          <cell r="AJ5389" t="str">
            <v>GVTNT</v>
          </cell>
        </row>
        <row r="5390">
          <cell r="AH5390">
            <v>0</v>
          </cell>
          <cell r="AI5390" t="str">
            <v>Nusidėvėjęs</v>
          </cell>
          <cell r="AJ5390" t="str">
            <v>GVTNT</v>
          </cell>
        </row>
        <row r="5391">
          <cell r="AH5391">
            <v>0</v>
          </cell>
          <cell r="AI5391" t="str">
            <v>Nusidėvėjęs</v>
          </cell>
          <cell r="AJ5391" t="str">
            <v>GVTNT</v>
          </cell>
        </row>
        <row r="5392">
          <cell r="AH5392">
            <v>0</v>
          </cell>
          <cell r="AI5392" t="str">
            <v>Nusidėvėjęs</v>
          </cell>
          <cell r="AJ5392" t="str">
            <v>GVTNT</v>
          </cell>
        </row>
        <row r="5393">
          <cell r="AH5393">
            <v>0</v>
          </cell>
          <cell r="AI5393" t="str">
            <v>Nusidėvėjęs</v>
          </cell>
          <cell r="AJ5393" t="str">
            <v>GVTNT</v>
          </cell>
        </row>
        <row r="5394">
          <cell r="AH5394">
            <v>0</v>
          </cell>
          <cell r="AI5394" t="str">
            <v>Nusidėvėjęs</v>
          </cell>
          <cell r="AJ5394" t="str">
            <v>GVTNT</v>
          </cell>
        </row>
        <row r="5395">
          <cell r="AH5395">
            <v>0</v>
          </cell>
          <cell r="AI5395" t="str">
            <v>Nusidėvėjęs</v>
          </cell>
          <cell r="AJ5395" t="str">
            <v>GVTNT</v>
          </cell>
        </row>
        <row r="5396">
          <cell r="AH5396">
            <v>0</v>
          </cell>
          <cell r="AI5396" t="str">
            <v>Nusidėvėjęs</v>
          </cell>
          <cell r="AJ5396" t="str">
            <v>GVTNT</v>
          </cell>
        </row>
        <row r="5397">
          <cell r="AH5397">
            <v>0</v>
          </cell>
          <cell r="AI5397" t="str">
            <v>Nusidėvėjęs</v>
          </cell>
          <cell r="AJ5397" t="str">
            <v>GVTNT</v>
          </cell>
        </row>
        <row r="5398">
          <cell r="AH5398">
            <v>0</v>
          </cell>
          <cell r="AI5398" t="str">
            <v>Nusidėvėjęs</v>
          </cell>
          <cell r="AJ5398" t="str">
            <v>GVTNT</v>
          </cell>
        </row>
        <row r="5399">
          <cell r="AH5399">
            <v>0</v>
          </cell>
          <cell r="AI5399" t="str">
            <v>Nusidėvėjęs</v>
          </cell>
          <cell r="AJ5399" t="str">
            <v>GVTNT</v>
          </cell>
        </row>
        <row r="5400">
          <cell r="AH5400">
            <v>0</v>
          </cell>
          <cell r="AI5400" t="str">
            <v>Nusidėvėjęs</v>
          </cell>
          <cell r="AJ5400" t="str">
            <v>GVTNT</v>
          </cell>
        </row>
        <row r="5401">
          <cell r="AH5401">
            <v>0</v>
          </cell>
          <cell r="AI5401" t="str">
            <v>Nusidėvėjęs</v>
          </cell>
          <cell r="AJ5401" t="str">
            <v>GVTNT</v>
          </cell>
        </row>
        <row r="5402">
          <cell r="AH5402">
            <v>0</v>
          </cell>
          <cell r="AI5402" t="str">
            <v>Nusidėvėjęs</v>
          </cell>
          <cell r="AJ5402" t="str">
            <v>GVTNT</v>
          </cell>
        </row>
        <row r="5403">
          <cell r="AH5403">
            <v>0</v>
          </cell>
          <cell r="AI5403" t="str">
            <v>Nusidėvėjęs</v>
          </cell>
          <cell r="AJ5403" t="str">
            <v>GVTNT</v>
          </cell>
        </row>
        <row r="5404">
          <cell r="AH5404">
            <v>0</v>
          </cell>
          <cell r="AI5404" t="str">
            <v>Nusidėvėjęs</v>
          </cell>
          <cell r="AJ5404" t="str">
            <v>GVTNT</v>
          </cell>
        </row>
        <row r="5405">
          <cell r="AH5405">
            <v>0</v>
          </cell>
          <cell r="AI5405" t="str">
            <v>Nusidėvėjęs</v>
          </cell>
          <cell r="AJ5405" t="str">
            <v>GVTNT</v>
          </cell>
        </row>
        <row r="5406">
          <cell r="AH5406">
            <v>0</v>
          </cell>
          <cell r="AI5406" t="str">
            <v>Nusidėvėjęs</v>
          </cell>
          <cell r="AJ5406" t="str">
            <v>GVTNT</v>
          </cell>
        </row>
        <row r="5407">
          <cell r="AH5407">
            <v>0</v>
          </cell>
          <cell r="AI5407" t="str">
            <v>Nusidėvėjęs</v>
          </cell>
          <cell r="AJ5407" t="str">
            <v>GVTNT</v>
          </cell>
        </row>
        <row r="5408">
          <cell r="AH5408">
            <v>0</v>
          </cell>
          <cell r="AI5408" t="str">
            <v>Nusidėvėjęs</v>
          </cell>
          <cell r="AJ5408" t="str">
            <v>GVTNT</v>
          </cell>
        </row>
        <row r="5409">
          <cell r="AH5409">
            <v>0</v>
          </cell>
          <cell r="AI5409" t="str">
            <v>Nusidėvėjęs</v>
          </cell>
          <cell r="AJ5409" t="str">
            <v>GVTNT</v>
          </cell>
        </row>
        <row r="5410">
          <cell r="AH5410">
            <v>0</v>
          </cell>
          <cell r="AI5410" t="str">
            <v>Nusidėvėjęs</v>
          </cell>
          <cell r="AJ5410" t="str">
            <v>GVTNT</v>
          </cell>
        </row>
        <row r="5411">
          <cell r="AH5411">
            <v>0</v>
          </cell>
          <cell r="AI5411" t="str">
            <v>Nusidėvėjęs</v>
          </cell>
          <cell r="AJ5411" t="str">
            <v>GVTNT</v>
          </cell>
        </row>
        <row r="5412">
          <cell r="AH5412">
            <v>0</v>
          </cell>
          <cell r="AI5412" t="str">
            <v>Nusidėvėjęs</v>
          </cell>
          <cell r="AJ5412" t="str">
            <v>GVTNT</v>
          </cell>
        </row>
        <row r="5413">
          <cell r="AH5413">
            <v>0</v>
          </cell>
          <cell r="AI5413" t="str">
            <v>Nusidėvėjęs</v>
          </cell>
          <cell r="AJ5413" t="str">
            <v>GVTNT</v>
          </cell>
        </row>
        <row r="5414">
          <cell r="AH5414">
            <v>0</v>
          </cell>
          <cell r="AI5414" t="str">
            <v>Nusidėvėjęs</v>
          </cell>
          <cell r="AJ5414" t="str">
            <v>GVTNT</v>
          </cell>
        </row>
        <row r="5415">
          <cell r="AH5415">
            <v>0</v>
          </cell>
          <cell r="AI5415" t="str">
            <v>Nusidėvėjęs</v>
          </cell>
          <cell r="AJ5415" t="str">
            <v>GVTNT</v>
          </cell>
        </row>
        <row r="5416">
          <cell r="AH5416">
            <v>0</v>
          </cell>
          <cell r="AI5416" t="str">
            <v>Nusidėvėjęs</v>
          </cell>
          <cell r="AJ5416" t="str">
            <v>GVTNT</v>
          </cell>
        </row>
        <row r="5417">
          <cell r="AH5417">
            <v>0</v>
          </cell>
          <cell r="AI5417" t="str">
            <v>Nusidėvėjęs</v>
          </cell>
          <cell r="AJ5417" t="str">
            <v>GVTNT</v>
          </cell>
        </row>
        <row r="5418">
          <cell r="AH5418">
            <v>0</v>
          </cell>
          <cell r="AI5418" t="str">
            <v>Nusidėvėjęs</v>
          </cell>
          <cell r="AJ5418" t="str">
            <v>GVTNT</v>
          </cell>
        </row>
        <row r="5419">
          <cell r="AH5419">
            <v>0</v>
          </cell>
          <cell r="AI5419" t="str">
            <v>Nusidėvėjęs</v>
          </cell>
          <cell r="AJ5419" t="str">
            <v>GVTNT</v>
          </cell>
        </row>
        <row r="5420">
          <cell r="AH5420">
            <v>0</v>
          </cell>
          <cell r="AI5420" t="str">
            <v>Nusidėvėjęs</v>
          </cell>
          <cell r="AJ5420" t="str">
            <v>GVTNT</v>
          </cell>
        </row>
        <row r="5421">
          <cell r="AH5421">
            <v>0</v>
          </cell>
          <cell r="AI5421" t="str">
            <v>Nusidėvėjęs</v>
          </cell>
          <cell r="AJ5421" t="str">
            <v>GVTNT</v>
          </cell>
        </row>
        <row r="5422">
          <cell r="AH5422">
            <v>0</v>
          </cell>
          <cell r="AI5422" t="str">
            <v>Nusidėvėjęs</v>
          </cell>
          <cell r="AJ5422" t="str">
            <v>GVTNT</v>
          </cell>
        </row>
        <row r="5423">
          <cell r="AH5423">
            <v>0</v>
          </cell>
          <cell r="AI5423" t="str">
            <v>Nusidėvėjęs</v>
          </cell>
          <cell r="AJ5423" t="str">
            <v>GVTNT</v>
          </cell>
        </row>
        <row r="5424">
          <cell r="AH5424">
            <v>0</v>
          </cell>
          <cell r="AI5424" t="str">
            <v>Nusidėvėjęs</v>
          </cell>
          <cell r="AJ5424" t="str">
            <v>GVTNT</v>
          </cell>
        </row>
        <row r="5425">
          <cell r="AH5425">
            <v>0</v>
          </cell>
          <cell r="AI5425" t="str">
            <v>Nusidėvėjęs</v>
          </cell>
          <cell r="AJ5425" t="str">
            <v>GVTNT</v>
          </cell>
        </row>
        <row r="5426">
          <cell r="AH5426">
            <v>0</v>
          </cell>
          <cell r="AI5426" t="str">
            <v>Nusidėvėjęs</v>
          </cell>
          <cell r="AJ5426" t="str">
            <v>GVTNT</v>
          </cell>
        </row>
        <row r="5427">
          <cell r="AH5427">
            <v>0</v>
          </cell>
          <cell r="AI5427" t="str">
            <v>Nusidėvėjęs</v>
          </cell>
          <cell r="AJ5427" t="str">
            <v>GVTNT</v>
          </cell>
        </row>
        <row r="5428">
          <cell r="AH5428">
            <v>0</v>
          </cell>
          <cell r="AI5428" t="str">
            <v>Nusidėvėjęs</v>
          </cell>
          <cell r="AJ5428" t="str">
            <v>GVTNT</v>
          </cell>
        </row>
        <row r="5429">
          <cell r="AH5429">
            <v>0</v>
          </cell>
          <cell r="AI5429" t="str">
            <v>Nusidėvėjęs</v>
          </cell>
          <cell r="AJ5429" t="str">
            <v>GVTNT</v>
          </cell>
        </row>
        <row r="5430">
          <cell r="AH5430">
            <v>0</v>
          </cell>
          <cell r="AI5430" t="str">
            <v>Nusidėvėjęs</v>
          </cell>
          <cell r="AJ5430" t="str">
            <v>GVTNT</v>
          </cell>
        </row>
        <row r="5431">
          <cell r="AH5431">
            <v>0</v>
          </cell>
          <cell r="AI5431" t="str">
            <v>Nusidėvėjęs</v>
          </cell>
          <cell r="AJ5431" t="str">
            <v>GVTNT</v>
          </cell>
        </row>
        <row r="5432">
          <cell r="AH5432">
            <v>0</v>
          </cell>
          <cell r="AI5432" t="str">
            <v>Nusidėvėjęs</v>
          </cell>
          <cell r="AJ5432" t="str">
            <v>GVTNT</v>
          </cell>
        </row>
        <row r="5433">
          <cell r="AH5433">
            <v>0</v>
          </cell>
          <cell r="AI5433" t="str">
            <v>Nusidėvėjęs</v>
          </cell>
          <cell r="AJ5433" t="str">
            <v>GVTNT</v>
          </cell>
        </row>
        <row r="5434">
          <cell r="AH5434">
            <v>0</v>
          </cell>
          <cell r="AI5434" t="str">
            <v>Nusidėvėjęs</v>
          </cell>
          <cell r="AJ5434" t="str">
            <v>GVTNT</v>
          </cell>
        </row>
        <row r="5435">
          <cell r="AH5435">
            <v>0</v>
          </cell>
          <cell r="AI5435" t="str">
            <v>Nusidėvėjęs</v>
          </cell>
          <cell r="AJ5435" t="str">
            <v>GVTNT</v>
          </cell>
        </row>
        <row r="5436">
          <cell r="AH5436">
            <v>0</v>
          </cell>
          <cell r="AI5436" t="str">
            <v>Nusidėvėjęs</v>
          </cell>
          <cell r="AJ5436" t="str">
            <v>GVTNT</v>
          </cell>
        </row>
        <row r="5437">
          <cell r="AH5437">
            <v>0</v>
          </cell>
          <cell r="AI5437" t="str">
            <v>Nusidėvėjęs</v>
          </cell>
          <cell r="AJ5437" t="str">
            <v>GVTNT</v>
          </cell>
        </row>
        <row r="5438">
          <cell r="AH5438">
            <v>0</v>
          </cell>
          <cell r="AI5438" t="str">
            <v>Nusidėvėjęs</v>
          </cell>
          <cell r="AJ5438" t="str">
            <v>GVTNT</v>
          </cell>
        </row>
        <row r="5439">
          <cell r="AH5439">
            <v>0</v>
          </cell>
          <cell r="AI5439" t="str">
            <v>Nusidėvėjęs</v>
          </cell>
          <cell r="AJ5439" t="str">
            <v>GVTNT</v>
          </cell>
        </row>
        <row r="5440">
          <cell r="AH5440">
            <v>0</v>
          </cell>
          <cell r="AI5440" t="str">
            <v>Nusidėvėjęs</v>
          </cell>
          <cell r="AJ5440" t="str">
            <v>GVTNT</v>
          </cell>
        </row>
        <row r="5441">
          <cell r="AH5441">
            <v>0</v>
          </cell>
          <cell r="AI5441" t="str">
            <v>Nusidėvėjęs</v>
          </cell>
          <cell r="AJ5441" t="str">
            <v>GVTNT</v>
          </cell>
        </row>
        <row r="5442">
          <cell r="AH5442">
            <v>0</v>
          </cell>
          <cell r="AI5442" t="str">
            <v>Nusidėvėjęs</v>
          </cell>
          <cell r="AJ5442" t="str">
            <v>GVTNT</v>
          </cell>
        </row>
        <row r="5443">
          <cell r="AH5443">
            <v>0</v>
          </cell>
          <cell r="AI5443" t="str">
            <v>Nusidėvėjęs</v>
          </cell>
          <cell r="AJ5443" t="str">
            <v>GVTNT</v>
          </cell>
        </row>
        <row r="5444">
          <cell r="AH5444">
            <v>0</v>
          </cell>
          <cell r="AI5444" t="str">
            <v>Nusidėvėjęs</v>
          </cell>
          <cell r="AJ5444" t="str">
            <v>GVTNT</v>
          </cell>
        </row>
        <row r="5445">
          <cell r="AH5445">
            <v>0</v>
          </cell>
          <cell r="AI5445" t="str">
            <v>Nusidėvėjęs</v>
          </cell>
          <cell r="AJ5445" t="str">
            <v>GVTNT</v>
          </cell>
        </row>
        <row r="5446">
          <cell r="AH5446">
            <v>0</v>
          </cell>
          <cell r="AI5446" t="str">
            <v>Nusidėvėjęs</v>
          </cell>
          <cell r="AJ5446" t="str">
            <v>GVTNT</v>
          </cell>
        </row>
        <row r="5447">
          <cell r="AH5447">
            <v>0</v>
          </cell>
          <cell r="AI5447" t="str">
            <v>Nusidėvėjęs</v>
          </cell>
          <cell r="AJ5447" t="str">
            <v>GVTNT</v>
          </cell>
        </row>
        <row r="5448">
          <cell r="AH5448">
            <v>0</v>
          </cell>
          <cell r="AI5448" t="str">
            <v>Nusidėvėjęs</v>
          </cell>
          <cell r="AJ5448" t="str">
            <v>GVTNT</v>
          </cell>
        </row>
        <row r="5449">
          <cell r="AH5449">
            <v>0</v>
          </cell>
          <cell r="AI5449" t="str">
            <v>Nusidėvėjęs</v>
          </cell>
          <cell r="AJ5449" t="str">
            <v>GVTNT</v>
          </cell>
        </row>
        <row r="5450">
          <cell r="AH5450">
            <v>0</v>
          </cell>
          <cell r="AI5450" t="str">
            <v>Nusidėvėjęs</v>
          </cell>
          <cell r="AJ5450" t="str">
            <v>GVTNT</v>
          </cell>
        </row>
        <row r="5451">
          <cell r="AH5451">
            <v>0</v>
          </cell>
          <cell r="AI5451" t="str">
            <v>Nusidėvėjęs</v>
          </cell>
          <cell r="AJ5451" t="str">
            <v>GVTNT</v>
          </cell>
        </row>
        <row r="5452">
          <cell r="AH5452">
            <v>0</v>
          </cell>
          <cell r="AI5452" t="str">
            <v>Nusidėvėjęs</v>
          </cell>
          <cell r="AJ5452" t="str">
            <v>GVTNT</v>
          </cell>
        </row>
        <row r="5453">
          <cell r="AH5453">
            <v>0</v>
          </cell>
          <cell r="AI5453" t="str">
            <v>Nusidėvėjęs</v>
          </cell>
          <cell r="AJ5453" t="str">
            <v>GVTNT</v>
          </cell>
        </row>
        <row r="5454">
          <cell r="AH5454">
            <v>0</v>
          </cell>
          <cell r="AI5454" t="str">
            <v>Nusidėvėjęs</v>
          </cell>
          <cell r="AJ5454" t="str">
            <v>GVTNT</v>
          </cell>
        </row>
        <row r="5455">
          <cell r="AH5455">
            <v>0</v>
          </cell>
          <cell r="AI5455" t="str">
            <v>Nusidėvėjęs</v>
          </cell>
          <cell r="AJ5455" t="str">
            <v>GVTNT</v>
          </cell>
        </row>
        <row r="5456">
          <cell r="AH5456">
            <v>0</v>
          </cell>
          <cell r="AI5456" t="str">
            <v>Nusidėvėjęs</v>
          </cell>
          <cell r="AJ5456" t="str">
            <v>GVTNT</v>
          </cell>
        </row>
        <row r="5457">
          <cell r="AH5457">
            <v>0</v>
          </cell>
          <cell r="AI5457" t="str">
            <v>Nusidėvėjęs</v>
          </cell>
          <cell r="AJ5457" t="str">
            <v>GVTNT</v>
          </cell>
        </row>
        <row r="5458">
          <cell r="AH5458">
            <v>0</v>
          </cell>
          <cell r="AI5458" t="str">
            <v>Nusidėvėjęs</v>
          </cell>
          <cell r="AJ5458" t="str">
            <v>GVTNT</v>
          </cell>
        </row>
        <row r="5459">
          <cell r="AH5459">
            <v>0</v>
          </cell>
          <cell r="AI5459" t="str">
            <v>Nusidėvėjęs</v>
          </cell>
          <cell r="AJ5459" t="str">
            <v>GVTNT</v>
          </cell>
        </row>
        <row r="5460">
          <cell r="AH5460">
            <v>0</v>
          </cell>
          <cell r="AI5460" t="str">
            <v>Nusidėvėjęs</v>
          </cell>
          <cell r="AJ5460" t="str">
            <v>GVTNT</v>
          </cell>
        </row>
        <row r="5461">
          <cell r="AH5461">
            <v>0</v>
          </cell>
          <cell r="AI5461" t="str">
            <v>Nusidėvėjęs</v>
          </cell>
          <cell r="AJ5461" t="str">
            <v>GVTNT</v>
          </cell>
        </row>
        <row r="5462">
          <cell r="AH5462">
            <v>0</v>
          </cell>
          <cell r="AI5462" t="str">
            <v>Nusidėvėjęs</v>
          </cell>
          <cell r="AJ5462" t="str">
            <v>GVTNT</v>
          </cell>
        </row>
        <row r="5463">
          <cell r="AH5463">
            <v>0</v>
          </cell>
          <cell r="AI5463" t="str">
            <v>Nusidėvėjęs</v>
          </cell>
          <cell r="AJ5463" t="str">
            <v>GVTNT</v>
          </cell>
        </row>
        <row r="5464">
          <cell r="AH5464">
            <v>0</v>
          </cell>
          <cell r="AI5464" t="str">
            <v>Nusidėvėjęs</v>
          </cell>
          <cell r="AJ5464" t="str">
            <v>GVTNT</v>
          </cell>
        </row>
        <row r="5465">
          <cell r="AH5465">
            <v>0</v>
          </cell>
          <cell r="AI5465" t="str">
            <v>Nusidėvėjęs</v>
          </cell>
          <cell r="AJ5465" t="str">
            <v>GVTNT</v>
          </cell>
        </row>
        <row r="5466">
          <cell r="AH5466">
            <v>0</v>
          </cell>
          <cell r="AI5466" t="str">
            <v>Nusidėvėjęs</v>
          </cell>
          <cell r="AJ5466" t="str">
            <v>GVTNT</v>
          </cell>
        </row>
        <row r="5467">
          <cell r="AH5467">
            <v>0</v>
          </cell>
          <cell r="AI5467" t="str">
            <v>Nusidėvėjęs</v>
          </cell>
          <cell r="AJ5467" t="str">
            <v>GVTNT</v>
          </cell>
        </row>
        <row r="5468">
          <cell r="AH5468">
            <v>0</v>
          </cell>
          <cell r="AI5468" t="str">
            <v>Nusidėvėjęs</v>
          </cell>
          <cell r="AJ5468" t="str">
            <v>GVTNT</v>
          </cell>
        </row>
        <row r="5469">
          <cell r="AH5469">
            <v>0</v>
          </cell>
          <cell r="AI5469" t="str">
            <v>Nusidėvėjęs</v>
          </cell>
          <cell r="AJ5469" t="str">
            <v>GVTNT</v>
          </cell>
        </row>
        <row r="5470">
          <cell r="AH5470">
            <v>0</v>
          </cell>
          <cell r="AI5470" t="str">
            <v>Nusidėvėjęs</v>
          </cell>
          <cell r="AJ5470" t="str">
            <v>GVTNT</v>
          </cell>
        </row>
        <row r="5471">
          <cell r="AH5471">
            <v>0</v>
          </cell>
          <cell r="AI5471" t="str">
            <v>Nusidėvėjęs</v>
          </cell>
          <cell r="AJ5471" t="str">
            <v>GVTNT</v>
          </cell>
        </row>
        <row r="5472">
          <cell r="AH5472">
            <v>0</v>
          </cell>
          <cell r="AI5472" t="str">
            <v>Nusidėvėjęs</v>
          </cell>
          <cell r="AJ5472" t="str">
            <v>GVTNT</v>
          </cell>
        </row>
        <row r="5473">
          <cell r="AH5473">
            <v>0</v>
          </cell>
          <cell r="AI5473" t="str">
            <v>Nusidėvėjęs</v>
          </cell>
          <cell r="AJ5473" t="str">
            <v>GVTNT</v>
          </cell>
        </row>
        <row r="5474">
          <cell r="AH5474">
            <v>0</v>
          </cell>
          <cell r="AI5474" t="str">
            <v>Nusidėvėjęs</v>
          </cell>
          <cell r="AJ5474" t="str">
            <v>GVTNT</v>
          </cell>
        </row>
        <row r="5475">
          <cell r="AH5475">
            <v>0</v>
          </cell>
          <cell r="AI5475" t="str">
            <v>Nusidėvėjęs</v>
          </cell>
          <cell r="AJ5475" t="str">
            <v>GVTNT</v>
          </cell>
        </row>
        <row r="5476">
          <cell r="AH5476">
            <v>0</v>
          </cell>
          <cell r="AI5476" t="str">
            <v>Nusidėvėjęs</v>
          </cell>
          <cell r="AJ5476" t="str">
            <v>GVTNT</v>
          </cell>
        </row>
        <row r="5477">
          <cell r="AH5477">
            <v>0</v>
          </cell>
          <cell r="AI5477" t="str">
            <v>Nusidėvėjęs</v>
          </cell>
          <cell r="AJ5477" t="str">
            <v>GVTNT</v>
          </cell>
        </row>
        <row r="5478">
          <cell r="AH5478">
            <v>0</v>
          </cell>
          <cell r="AI5478" t="str">
            <v>Nusidėvėjęs</v>
          </cell>
          <cell r="AJ5478" t="str">
            <v>GVTNT</v>
          </cell>
        </row>
        <row r="5479">
          <cell r="AH5479">
            <v>0</v>
          </cell>
          <cell r="AI5479" t="str">
            <v>Nusidėvėjęs</v>
          </cell>
          <cell r="AJ5479" t="str">
            <v>GVTNT</v>
          </cell>
        </row>
        <row r="5480">
          <cell r="AH5480">
            <v>0</v>
          </cell>
          <cell r="AI5480" t="str">
            <v>Nusidėvėjęs</v>
          </cell>
          <cell r="AJ5480" t="str">
            <v>GVTNT</v>
          </cell>
        </row>
        <row r="5481">
          <cell r="AH5481">
            <v>0</v>
          </cell>
          <cell r="AI5481" t="str">
            <v>Nusidėvėjęs</v>
          </cell>
          <cell r="AJ5481" t="str">
            <v>GVTNT</v>
          </cell>
        </row>
        <row r="5482">
          <cell r="AH5482">
            <v>0</v>
          </cell>
          <cell r="AI5482" t="str">
            <v>Nusidėvėjęs</v>
          </cell>
          <cell r="AJ5482" t="str">
            <v>GVTNT</v>
          </cell>
        </row>
      </sheetData>
      <sheetData sheetId="31">
        <row r="7">
          <cell r="D7">
            <v>564.29999999999995</v>
          </cell>
          <cell r="E7">
            <v>193.93</v>
          </cell>
          <cell r="F7">
            <v>561</v>
          </cell>
          <cell r="G7">
            <v>564.4</v>
          </cell>
          <cell r="H7">
            <v>564.4</v>
          </cell>
          <cell r="I7">
            <v>564.4</v>
          </cell>
          <cell r="J7">
            <v>171.17</v>
          </cell>
        </row>
        <row r="9">
          <cell r="F9">
            <v>86.634969999999996</v>
          </cell>
          <cell r="G9">
            <v>80.147004999999993</v>
          </cell>
        </row>
        <row r="10">
          <cell r="F10">
            <v>0</v>
          </cell>
          <cell r="G10">
            <v>0</v>
          </cell>
        </row>
        <row r="11">
          <cell r="F11">
            <v>181.61099999999999</v>
          </cell>
          <cell r="G11">
            <v>84.984530000000007</v>
          </cell>
        </row>
        <row r="13">
          <cell r="F13">
            <v>1</v>
          </cell>
        </row>
        <row r="14">
          <cell r="F14">
            <v>58.707700000000003</v>
          </cell>
          <cell r="G14">
            <v>33.020000000000003</v>
          </cell>
          <cell r="H14">
            <v>35.07394</v>
          </cell>
          <cell r="I14">
            <v>35.079300000000003</v>
          </cell>
          <cell r="J14">
            <v>176.5</v>
          </cell>
        </row>
        <row r="15">
          <cell r="F15">
            <v>0</v>
          </cell>
          <cell r="G15">
            <v>0</v>
          </cell>
          <cell r="H15">
            <v>0</v>
          </cell>
          <cell r="I15">
            <v>0</v>
          </cell>
        </row>
        <row r="16">
          <cell r="F16">
            <v>0</v>
          </cell>
          <cell r="G16">
            <v>0</v>
          </cell>
        </row>
      </sheetData>
      <sheetData sheetId="32">
        <row r="4">
          <cell r="H4">
            <v>84545.77</v>
          </cell>
        </row>
        <row r="6">
          <cell r="H6">
            <v>240197.64979999998</v>
          </cell>
        </row>
        <row r="7">
          <cell r="H7">
            <v>16827.919999999998</v>
          </cell>
        </row>
        <row r="11">
          <cell r="H11">
            <v>191119.63845</v>
          </cell>
        </row>
        <row r="13">
          <cell r="H13">
            <v>111117.91484999999</v>
          </cell>
        </row>
        <row r="15">
          <cell r="H15">
            <v>20133.156500000001</v>
          </cell>
        </row>
        <row r="17">
          <cell r="H17">
            <v>0</v>
          </cell>
        </row>
        <row r="18">
          <cell r="H18">
            <v>0</v>
          </cell>
        </row>
        <row r="19">
          <cell r="H19">
            <v>17650.000000000004</v>
          </cell>
        </row>
        <row r="23">
          <cell r="H23">
            <v>54627.570000000007</v>
          </cell>
        </row>
        <row r="24">
          <cell r="H24">
            <v>13475.43</v>
          </cell>
        </row>
        <row r="25">
          <cell r="H25">
            <v>2499.04</v>
          </cell>
        </row>
      </sheetData>
      <sheetData sheetId="33">
        <row r="5">
          <cell r="T5">
            <v>20</v>
          </cell>
          <cell r="V5">
            <v>22</v>
          </cell>
          <cell r="W5">
            <v>23</v>
          </cell>
          <cell r="X5">
            <v>24</v>
          </cell>
          <cell r="Z5">
            <v>26</v>
          </cell>
          <cell r="AA5">
            <v>27</v>
          </cell>
          <cell r="AB5">
            <v>28</v>
          </cell>
          <cell r="AC5">
            <v>29</v>
          </cell>
          <cell r="AD5">
            <v>30</v>
          </cell>
          <cell r="AE5">
            <v>31</v>
          </cell>
        </row>
        <row r="8">
          <cell r="A8">
            <v>1</v>
          </cell>
          <cell r="B8" t="str">
            <v>Tiesiogiai paslaugoms priskirto naudojamo turto buhalterinė įsigijimo vertė</v>
          </cell>
          <cell r="E8" t="str">
            <v>Eur</v>
          </cell>
          <cell r="G8">
            <v>8695.6899999999987</v>
          </cell>
          <cell r="H8">
            <v>147375.92000000004</v>
          </cell>
          <cell r="I8">
            <v>474499.9499999999</v>
          </cell>
          <cell r="J8">
            <v>3917690.4999999991</v>
          </cell>
          <cell r="K8">
            <v>7204549.8300000001</v>
          </cell>
          <cell r="L8">
            <v>1009902.4799999999</v>
          </cell>
          <cell r="M8">
            <v>6458.54</v>
          </cell>
          <cell r="N8">
            <v>0</v>
          </cell>
          <cell r="O8">
            <v>0</v>
          </cell>
          <cell r="P8">
            <v>455810.88</v>
          </cell>
          <cell r="Q8">
            <v>13224983.789999999</v>
          </cell>
          <cell r="R8" t="str">
            <v>Tiesiogiai paslaugoms priskirto naudojamo turto buhalterinė įsigijimo vertė, Eur</v>
          </cell>
          <cell r="S8" t="str">
            <v>.</v>
          </cell>
          <cell r="T8">
            <v>6.5751989855558066E-2</v>
          </cell>
          <cell r="V8">
            <v>1.1143750520997806</v>
          </cell>
          <cell r="W8">
            <v>3.5879057209793368</v>
          </cell>
          <cell r="X8">
            <v>29.623404929708418</v>
          </cell>
          <cell r="Z8">
            <v>54.476814069501408</v>
          </cell>
          <cell r="AA8">
            <v>7.6363230083021527</v>
          </cell>
          <cell r="AB8">
            <v>4.8835901068427695E-2</v>
          </cell>
          <cell r="AC8">
            <v>0</v>
          </cell>
          <cell r="AD8">
            <v>0</v>
          </cell>
          <cell r="AE8">
            <v>3.4465893284849161</v>
          </cell>
        </row>
        <row r="9">
          <cell r="A9">
            <v>2</v>
          </cell>
          <cell r="B9" t="str">
            <v>Darbo laikas (vadovybės įvertis)</v>
          </cell>
          <cell r="E9" t="str">
            <v>proc.</v>
          </cell>
          <cell r="G9">
            <v>3.1309914014748772</v>
          </cell>
          <cell r="H9">
            <v>24.217252149631282</v>
          </cell>
          <cell r="I9">
            <v>18.434504299262564</v>
          </cell>
          <cell r="J9">
            <v>5.7827478503687209</v>
          </cell>
          <cell r="K9">
            <v>18.434504299262564</v>
          </cell>
          <cell r="L9">
            <v>14.217252149631282</v>
          </cell>
          <cell r="M9">
            <v>10.000000000000002</v>
          </cell>
          <cell r="N9">
            <v>0</v>
          </cell>
          <cell r="O9">
            <v>0</v>
          </cell>
          <cell r="P9">
            <v>5.7827478503687209</v>
          </cell>
          <cell r="Q9">
            <v>100</v>
          </cell>
          <cell r="R9" t="str">
            <v>Darbo laikas (vadovybės įvertis), proc.</v>
          </cell>
          <cell r="S9" t="str">
            <v>.</v>
          </cell>
          <cell r="T9">
            <v>3.1309914014748772</v>
          </cell>
          <cell r="V9">
            <v>24.217252149631282</v>
          </cell>
          <cell r="W9">
            <v>18.434504299262564</v>
          </cell>
          <cell r="X9">
            <v>5.7827478503687209</v>
          </cell>
          <cell r="Z9">
            <v>18.434504299262564</v>
          </cell>
          <cell r="AA9">
            <v>14.217252149631282</v>
          </cell>
          <cell r="AB9">
            <v>10.000000000000002</v>
          </cell>
          <cell r="AC9">
            <v>0</v>
          </cell>
          <cell r="AD9">
            <v>0</v>
          </cell>
          <cell r="AE9">
            <v>5.7827478503687209</v>
          </cell>
        </row>
        <row r="10">
          <cell r="A10">
            <v>3</v>
          </cell>
          <cell r="Q10">
            <v>0</v>
          </cell>
          <cell r="R10" t="str">
            <v xml:space="preserve">, </v>
          </cell>
          <cell r="S10" t="str">
            <v>.</v>
          </cell>
          <cell r="T10">
            <v>0</v>
          </cell>
          <cell r="V10">
            <v>0</v>
          </cell>
          <cell r="W10">
            <v>0</v>
          </cell>
          <cell r="X10">
            <v>0</v>
          </cell>
          <cell r="Z10">
            <v>0</v>
          </cell>
          <cell r="AA10">
            <v>0</v>
          </cell>
          <cell r="AB10">
            <v>0</v>
          </cell>
          <cell r="AC10">
            <v>0</v>
          </cell>
          <cell r="AD10">
            <v>0</v>
          </cell>
          <cell r="AE10">
            <v>0</v>
          </cell>
        </row>
        <row r="11">
          <cell r="A11">
            <v>4</v>
          </cell>
          <cell r="Q11">
            <v>0</v>
          </cell>
          <cell r="R11" t="str">
            <v xml:space="preserve">, </v>
          </cell>
          <cell r="S11" t="str">
            <v>.</v>
          </cell>
          <cell r="T11">
            <v>0</v>
          </cell>
          <cell r="V11">
            <v>0</v>
          </cell>
          <cell r="W11">
            <v>0</v>
          </cell>
          <cell r="X11">
            <v>0</v>
          </cell>
          <cell r="Z11">
            <v>0</v>
          </cell>
          <cell r="AA11">
            <v>0</v>
          </cell>
          <cell r="AB11">
            <v>0</v>
          </cell>
          <cell r="AC11">
            <v>0</v>
          </cell>
          <cell r="AD11">
            <v>0</v>
          </cell>
          <cell r="AE11">
            <v>0</v>
          </cell>
        </row>
        <row r="12">
          <cell r="A12">
            <v>5</v>
          </cell>
          <cell r="Q12">
            <v>0</v>
          </cell>
          <cell r="R12" t="str">
            <v xml:space="preserve">, </v>
          </cell>
          <cell r="S12" t="str">
            <v>.</v>
          </cell>
          <cell r="T12">
            <v>0</v>
          </cell>
          <cell r="V12">
            <v>0</v>
          </cell>
          <cell r="W12">
            <v>0</v>
          </cell>
          <cell r="X12">
            <v>0</v>
          </cell>
          <cell r="Z12">
            <v>0</v>
          </cell>
          <cell r="AA12">
            <v>0</v>
          </cell>
          <cell r="AB12">
            <v>0</v>
          </cell>
          <cell r="AC12">
            <v>0</v>
          </cell>
          <cell r="AD12">
            <v>0</v>
          </cell>
          <cell r="AE12">
            <v>0</v>
          </cell>
        </row>
        <row r="16">
          <cell r="T16">
            <v>19</v>
          </cell>
          <cell r="V16">
            <v>21</v>
          </cell>
          <cell r="W16">
            <v>22</v>
          </cell>
          <cell r="X16">
            <v>23</v>
          </cell>
          <cell r="Z16">
            <v>25</v>
          </cell>
          <cell r="AA16">
            <v>26</v>
          </cell>
          <cell r="AB16">
            <v>27</v>
          </cell>
          <cell r="AC16">
            <v>28</v>
          </cell>
          <cell r="AD16">
            <v>29</v>
          </cell>
          <cell r="AE16">
            <v>30</v>
          </cell>
        </row>
        <row r="19">
          <cell r="B19" t="str">
            <v>A1.Ilgalaikio turto nusidėvėjimas</v>
          </cell>
          <cell r="E19">
            <v>4111.1773166118683</v>
          </cell>
          <cell r="G19">
            <v>1</v>
          </cell>
          <cell r="I19" t="str">
            <v>Tiesiogiai paslaugoms priskirto naudojamo turto buhalterinė įsigijimo vertė</v>
          </cell>
          <cell r="M19" t="str">
            <v>Eur</v>
          </cell>
          <cell r="O19" t="str">
            <v>Nusidėvėjimo (amortizacijos) sąnaudos</v>
          </cell>
          <cell r="S19" t="str">
            <v>.</v>
          </cell>
          <cell r="T19">
            <v>6.5751989855558066E-2</v>
          </cell>
          <cell r="V19">
            <v>1.1143750520997806</v>
          </cell>
          <cell r="W19">
            <v>3.5879057209793368</v>
          </cell>
          <cell r="X19">
            <v>29.623404929708418</v>
          </cell>
          <cell r="Z19">
            <v>54.476814069501408</v>
          </cell>
          <cell r="AA19">
            <v>7.6363230083021527</v>
          </cell>
          <cell r="AB19">
            <v>4.8835901068427695E-2</v>
          </cell>
          <cell r="AC19">
            <v>0</v>
          </cell>
          <cell r="AD19">
            <v>0</v>
          </cell>
          <cell r="AE19">
            <v>3.4465893284849161</v>
          </cell>
        </row>
        <row r="20">
          <cell r="B20" t="str">
            <v>A2.Trumpalaikio turto (apskaitos prietaisų) nurašymo sąnaudos</v>
          </cell>
          <cell r="E20">
            <v>0</v>
          </cell>
          <cell r="G20" t="str">
            <v>X</v>
          </cell>
          <cell r="I20" t="str">
            <v/>
          </cell>
          <cell r="M20" t="str">
            <v/>
          </cell>
          <cell r="O20" t="str">
            <v/>
          </cell>
          <cell r="S20" t="str">
            <v>.</v>
          </cell>
          <cell r="T20">
            <v>0</v>
          </cell>
          <cell r="V20">
            <v>0</v>
          </cell>
          <cell r="W20">
            <v>0</v>
          </cell>
          <cell r="X20">
            <v>0</v>
          </cell>
          <cell r="Z20">
            <v>0</v>
          </cell>
          <cell r="AA20">
            <v>0</v>
          </cell>
          <cell r="AB20">
            <v>0</v>
          </cell>
          <cell r="AC20">
            <v>0</v>
          </cell>
          <cell r="AD20">
            <v>0</v>
          </cell>
          <cell r="AE20">
            <v>0</v>
          </cell>
        </row>
        <row r="21">
          <cell r="B21" t="str">
            <v>A3.Eksploatacinės medžiagos ir remontas</v>
          </cell>
          <cell r="E21">
            <v>3348.23</v>
          </cell>
          <cell r="G21">
            <v>1</v>
          </cell>
          <cell r="I21" t="str">
            <v>Tiesiogiai paslaugoms priskirto naudojamo turto buhalterinė įsigijimo vertė</v>
          </cell>
          <cell r="M21" t="str">
            <v>Eur</v>
          </cell>
          <cell r="O21" t="str">
            <v>Remonto medžiagų ir detalių  sąnaudos</v>
          </cell>
          <cell r="S21" t="str">
            <v>.</v>
          </cell>
          <cell r="T21">
            <v>6.5751989855558066E-2</v>
          </cell>
          <cell r="V21">
            <v>1.1143750520997806</v>
          </cell>
          <cell r="W21">
            <v>3.5879057209793368</v>
          </cell>
          <cell r="X21">
            <v>29.623404929708418</v>
          </cell>
          <cell r="Z21">
            <v>54.476814069501408</v>
          </cell>
          <cell r="AA21">
            <v>7.6363230083021527</v>
          </cell>
          <cell r="AB21">
            <v>4.8835901068427695E-2</v>
          </cell>
          <cell r="AC21">
            <v>0</v>
          </cell>
          <cell r="AD21">
            <v>0</v>
          </cell>
          <cell r="AE21">
            <v>3.4465893284849161</v>
          </cell>
        </row>
        <row r="22">
          <cell r="B22" t="str">
            <v>A4.Remonto ir aptarnavimo paslaugų pirkimo sąnaudos</v>
          </cell>
          <cell r="E22">
            <v>0</v>
          </cell>
          <cell r="G22">
            <v>1</v>
          </cell>
          <cell r="I22" t="str">
            <v>Tiesiogiai paslaugoms priskirto naudojamo turto buhalterinė įsigijimo vertė</v>
          </cell>
          <cell r="M22" t="str">
            <v>Eur</v>
          </cell>
          <cell r="O22" t="str">
            <v>Remonto ir aptarnavimo paslaugų pirkimo sąnaudos</v>
          </cell>
          <cell r="S22" t="str">
            <v>.</v>
          </cell>
          <cell r="T22">
            <v>6.5751989855558066E-2</v>
          </cell>
          <cell r="V22">
            <v>1.1143750520997806</v>
          </cell>
          <cell r="W22">
            <v>3.5879057209793368</v>
          </cell>
          <cell r="X22">
            <v>29.623404929708418</v>
          </cell>
          <cell r="Z22">
            <v>54.476814069501408</v>
          </cell>
          <cell r="AA22">
            <v>7.6363230083021527</v>
          </cell>
          <cell r="AB22">
            <v>4.8835901068427695E-2</v>
          </cell>
          <cell r="AC22">
            <v>0</v>
          </cell>
          <cell r="AD22">
            <v>0</v>
          </cell>
          <cell r="AE22">
            <v>3.4465893284849161</v>
          </cell>
        </row>
        <row r="23">
          <cell r="B23" t="str">
            <v>A5.Metrologinės patikros sąnaudos</v>
          </cell>
          <cell r="E23">
            <v>0</v>
          </cell>
          <cell r="G23">
            <v>1</v>
          </cell>
          <cell r="I23" t="str">
            <v>Tiesiogiai paslaugoms priskirto naudojamo turto buhalterinė įsigijimo vertė</v>
          </cell>
          <cell r="M23" t="str">
            <v>Eur</v>
          </cell>
          <cell r="O23" t="str">
            <v xml:space="preserve">   Metrologinės patikros sąnaudos</v>
          </cell>
          <cell r="S23" t="str">
            <v>.</v>
          </cell>
          <cell r="T23">
            <v>6.5751989855558066E-2</v>
          </cell>
          <cell r="V23">
            <v>1.1143750520997806</v>
          </cell>
          <cell r="W23">
            <v>3.5879057209793368</v>
          </cell>
          <cell r="X23">
            <v>29.623404929708418</v>
          </cell>
          <cell r="Z23">
            <v>54.476814069501408</v>
          </cell>
          <cell r="AA23">
            <v>7.6363230083021527</v>
          </cell>
          <cell r="AB23">
            <v>4.8835901068427695E-2</v>
          </cell>
          <cell r="AC23">
            <v>0</v>
          </cell>
          <cell r="AD23">
            <v>0</v>
          </cell>
          <cell r="AE23">
            <v>3.4465893284849161</v>
          </cell>
        </row>
        <row r="24">
          <cell r="B24" t="str">
            <v>A6.Avarijų šalinimo sąnaudos</v>
          </cell>
          <cell r="E24">
            <v>0</v>
          </cell>
          <cell r="G24">
            <v>1</v>
          </cell>
          <cell r="I24" t="str">
            <v>Tiesiogiai paslaugoms priskirto naudojamo turto buhalterinė įsigijimo vertė</v>
          </cell>
          <cell r="M24" t="str">
            <v>Eur</v>
          </cell>
          <cell r="O24" t="str">
            <v xml:space="preserve">   Avarijų šalinimo sąnaudos</v>
          </cell>
          <cell r="S24" t="str">
            <v>.</v>
          </cell>
          <cell r="T24">
            <v>6.5751989855558066E-2</v>
          </cell>
          <cell r="V24">
            <v>1.1143750520997806</v>
          </cell>
          <cell r="W24">
            <v>3.5879057209793368</v>
          </cell>
          <cell r="X24">
            <v>29.623404929708418</v>
          </cell>
          <cell r="Z24">
            <v>54.476814069501408</v>
          </cell>
          <cell r="AA24">
            <v>7.6363230083021527</v>
          </cell>
          <cell r="AB24">
            <v>4.8835901068427695E-2</v>
          </cell>
          <cell r="AC24">
            <v>0</v>
          </cell>
          <cell r="AD24">
            <v>0</v>
          </cell>
          <cell r="AE24">
            <v>3.4465893284849161</v>
          </cell>
        </row>
        <row r="25">
          <cell r="B25" t="str">
            <v xml:space="preserve">A7.Kitos techninio aptarnavimo ir patikros paslaugos </v>
          </cell>
          <cell r="E25">
            <v>0</v>
          </cell>
          <cell r="G25">
            <v>1</v>
          </cell>
          <cell r="I25" t="str">
            <v>Tiesiogiai paslaugoms priskirto naudojamo turto buhalterinė įsigijimo vertė</v>
          </cell>
          <cell r="M25" t="str">
            <v>Eur</v>
          </cell>
          <cell r="O25" t="str">
            <v xml:space="preserve">Kitos techninio aptarnavimo ir patikros (kėlimo mechanizmų, energetikos įrenginių) paslaugos </v>
          </cell>
          <cell r="S25" t="str">
            <v>.</v>
          </cell>
          <cell r="T25">
            <v>6.5751989855558066E-2</v>
          </cell>
          <cell r="V25">
            <v>1.1143750520997806</v>
          </cell>
          <cell r="W25">
            <v>3.5879057209793368</v>
          </cell>
          <cell r="X25">
            <v>29.623404929708418</v>
          </cell>
          <cell r="Z25">
            <v>54.476814069501408</v>
          </cell>
          <cell r="AA25">
            <v>7.6363230083021527</v>
          </cell>
          <cell r="AB25">
            <v>4.8835901068427695E-2</v>
          </cell>
          <cell r="AC25">
            <v>0</v>
          </cell>
          <cell r="AD25">
            <v>0</v>
          </cell>
          <cell r="AE25">
            <v>3.4465893284849161</v>
          </cell>
        </row>
        <row r="26">
          <cell r="B26" t="str">
            <v>B1.Darbo užmokestis</v>
          </cell>
          <cell r="E26">
            <v>29096.67</v>
          </cell>
          <cell r="G26">
            <v>2</v>
          </cell>
          <cell r="I26" t="str">
            <v>Darbo laikas (vadovybės įvertis)</v>
          </cell>
          <cell r="M26" t="str">
            <v>proc.</v>
          </cell>
          <cell r="O26" t="str">
            <v xml:space="preserve">   Darbo užmokesčio sąnaudos</v>
          </cell>
          <cell r="S26" t="str">
            <v>.</v>
          </cell>
          <cell r="T26">
            <v>3.1309914014748772</v>
          </cell>
          <cell r="V26">
            <v>24.217252149631282</v>
          </cell>
          <cell r="W26">
            <v>18.434504299262564</v>
          </cell>
          <cell r="X26">
            <v>5.7827478503687209</v>
          </cell>
          <cell r="Z26">
            <v>18.434504299262564</v>
          </cell>
          <cell r="AA26">
            <v>14.217252149631282</v>
          </cell>
          <cell r="AB26">
            <v>10.000000000000002</v>
          </cell>
          <cell r="AC26">
            <v>0</v>
          </cell>
          <cell r="AD26">
            <v>0</v>
          </cell>
          <cell r="AE26">
            <v>5.7827478503687209</v>
          </cell>
        </row>
        <row r="27">
          <cell r="B27" t="str">
            <v>B2.Soc. draudimas</v>
          </cell>
          <cell r="E27">
            <v>714.08</v>
          </cell>
          <cell r="G27">
            <v>2</v>
          </cell>
          <cell r="I27" t="str">
            <v>Darbo laikas (vadovybės įvertis)</v>
          </cell>
          <cell r="M27" t="str">
            <v>proc.</v>
          </cell>
          <cell r="O27" t="str">
            <v xml:space="preserve">   Darbdavio įmokų VSDFV ir kitų darbdavio įmokų VSDFV sąnaudos</v>
          </cell>
          <cell r="S27" t="str">
            <v>.</v>
          </cell>
          <cell r="T27">
            <v>3.1309914014748772</v>
          </cell>
          <cell r="V27">
            <v>24.217252149631282</v>
          </cell>
          <cell r="W27">
            <v>18.434504299262564</v>
          </cell>
          <cell r="X27">
            <v>5.7827478503687209</v>
          </cell>
          <cell r="Z27">
            <v>18.434504299262564</v>
          </cell>
          <cell r="AA27">
            <v>14.217252149631282</v>
          </cell>
          <cell r="AB27">
            <v>10.000000000000002</v>
          </cell>
          <cell r="AC27">
            <v>0</v>
          </cell>
          <cell r="AD27">
            <v>0</v>
          </cell>
          <cell r="AE27">
            <v>5.7827478503687209</v>
          </cell>
        </row>
        <row r="28">
          <cell r="B28" t="str">
            <v>B3.Darbo saugos priemonės</v>
          </cell>
          <cell r="E28">
            <v>0</v>
          </cell>
          <cell r="G28">
            <v>2</v>
          </cell>
          <cell r="I28" t="str">
            <v>Darbo laikas (vadovybės įvertis)</v>
          </cell>
          <cell r="M28" t="str">
            <v>proc.</v>
          </cell>
          <cell r="O28" t="str">
            <v xml:space="preserve">   Darbo saugos sąnaudos</v>
          </cell>
          <cell r="S28" t="str">
            <v>.</v>
          </cell>
          <cell r="T28">
            <v>3.1309914014748772</v>
          </cell>
          <cell r="V28">
            <v>24.217252149631282</v>
          </cell>
          <cell r="W28">
            <v>18.434504299262564</v>
          </cell>
          <cell r="X28">
            <v>5.7827478503687209</v>
          </cell>
          <cell r="Z28">
            <v>18.434504299262564</v>
          </cell>
          <cell r="AA28">
            <v>14.217252149631282</v>
          </cell>
          <cell r="AB28">
            <v>10.000000000000002</v>
          </cell>
          <cell r="AC28">
            <v>0</v>
          </cell>
          <cell r="AD28">
            <v>0</v>
          </cell>
          <cell r="AE28">
            <v>5.7827478503687209</v>
          </cell>
        </row>
        <row r="29">
          <cell r="B29" t="str">
            <v>B4.Personalo mokymas, atestavimas</v>
          </cell>
          <cell r="E29">
            <v>0</v>
          </cell>
          <cell r="G29">
            <v>2</v>
          </cell>
          <cell r="I29" t="str">
            <v>Darbo laikas (vadovybės įvertis)</v>
          </cell>
          <cell r="M29" t="str">
            <v>proc.</v>
          </cell>
          <cell r="O29" t="str">
            <v xml:space="preserve">   Kitos personalo sąnaudos</v>
          </cell>
          <cell r="S29" t="str">
            <v>.</v>
          </cell>
          <cell r="T29">
            <v>3.1309914014748772</v>
          </cell>
          <cell r="V29">
            <v>24.217252149631282</v>
          </cell>
          <cell r="W29">
            <v>18.434504299262564</v>
          </cell>
          <cell r="X29">
            <v>5.7827478503687209</v>
          </cell>
          <cell r="Z29">
            <v>18.434504299262564</v>
          </cell>
          <cell r="AA29">
            <v>14.217252149631282</v>
          </cell>
          <cell r="AB29">
            <v>10.000000000000002</v>
          </cell>
          <cell r="AC29">
            <v>0</v>
          </cell>
          <cell r="AD29">
            <v>0</v>
          </cell>
          <cell r="AE29">
            <v>5.7827478503687209</v>
          </cell>
        </row>
        <row r="30">
          <cell r="B30" t="str">
            <v>B5.Kitos personalo sąnaudos</v>
          </cell>
          <cell r="E30">
            <v>0</v>
          </cell>
          <cell r="G30">
            <v>2</v>
          </cell>
          <cell r="I30" t="str">
            <v>Darbo laikas (vadovybės įvertis)</v>
          </cell>
          <cell r="M30" t="str">
            <v>proc.</v>
          </cell>
          <cell r="O30" t="str">
            <v xml:space="preserve">   Kitos personalo sąnaudos</v>
          </cell>
          <cell r="S30" t="str">
            <v>.</v>
          </cell>
          <cell r="T30">
            <v>3.1309914014748772</v>
          </cell>
          <cell r="V30">
            <v>24.217252149631282</v>
          </cell>
          <cell r="W30">
            <v>18.434504299262564</v>
          </cell>
          <cell r="X30">
            <v>5.7827478503687209</v>
          </cell>
          <cell r="Z30">
            <v>18.434504299262564</v>
          </cell>
          <cell r="AA30">
            <v>14.217252149631282</v>
          </cell>
          <cell r="AB30">
            <v>10.000000000000002</v>
          </cell>
          <cell r="AC30">
            <v>0</v>
          </cell>
          <cell r="AD30">
            <v>0</v>
          </cell>
          <cell r="AE30">
            <v>5.7827478503687209</v>
          </cell>
        </row>
        <row r="31">
          <cell r="B31" t="str">
            <v>C1.Elektros energija įrenginiams</v>
          </cell>
          <cell r="E31">
            <v>710.71723612903224</v>
          </cell>
          <cell r="G31">
            <v>1</v>
          </cell>
          <cell r="I31" t="str">
            <v>Tiesiogiai paslaugoms priskirto naudojamo turto buhalterinė įsigijimo vertė</v>
          </cell>
          <cell r="M31" t="str">
            <v>Eur</v>
          </cell>
          <cell r="O31" t="str">
            <v>Elektros energija siurbliams,  orapūtėms, maišyklėms ir kitiems technologiniams įrenginiams</v>
          </cell>
          <cell r="S31" t="str">
            <v>.</v>
          </cell>
          <cell r="T31">
            <v>6.5751989855558066E-2</v>
          </cell>
          <cell r="V31">
            <v>1.1143750520997806</v>
          </cell>
          <cell r="W31">
            <v>3.5879057209793368</v>
          </cell>
          <cell r="X31">
            <v>29.623404929708418</v>
          </cell>
          <cell r="Z31">
            <v>54.476814069501408</v>
          </cell>
          <cell r="AA31">
            <v>7.6363230083021527</v>
          </cell>
          <cell r="AB31">
            <v>4.8835901068427695E-2</v>
          </cell>
          <cell r="AC31">
            <v>0</v>
          </cell>
          <cell r="AD31">
            <v>0</v>
          </cell>
          <cell r="AE31">
            <v>3.4465893284849161</v>
          </cell>
        </row>
        <row r="32">
          <cell r="B32" t="str">
            <v>C2.Elektros energija patalpų eksploatacijai</v>
          </cell>
          <cell r="E32">
            <v>-29.537236129032294</v>
          </cell>
          <cell r="G32">
            <v>1</v>
          </cell>
          <cell r="I32" t="str">
            <v>Tiesiogiai paslaugoms priskirto naudojamo turto buhalterinė įsigijimo vertė</v>
          </cell>
          <cell r="M32" t="str">
            <v>Eur</v>
          </cell>
          <cell r="O32" t="str">
            <v>Patalpų šildymo, apšvietimo, vėdinimo ir eksploatacijos elektros energijos sąnaudos</v>
          </cell>
          <cell r="S32" t="str">
            <v>.</v>
          </cell>
          <cell r="T32">
            <v>6.5751989855558066E-2</v>
          </cell>
          <cell r="V32">
            <v>1.1143750520997806</v>
          </cell>
          <cell r="W32">
            <v>3.5879057209793368</v>
          </cell>
          <cell r="X32">
            <v>29.623404929708418</v>
          </cell>
          <cell r="Z32">
            <v>54.476814069501408</v>
          </cell>
          <cell r="AA32">
            <v>7.6363230083021527</v>
          </cell>
          <cell r="AB32">
            <v>4.8835901068427695E-2</v>
          </cell>
          <cell r="AC32">
            <v>0</v>
          </cell>
          <cell r="AD32">
            <v>0</v>
          </cell>
          <cell r="AE32">
            <v>3.4465893284849161</v>
          </cell>
        </row>
        <row r="33">
          <cell r="B33" t="str">
            <v>C3.Šilumos energija</v>
          </cell>
          <cell r="E33">
            <v>751.88</v>
          </cell>
          <cell r="G33">
            <v>1</v>
          </cell>
          <cell r="I33" t="str">
            <v>Tiesiogiai paslaugoms priskirto naudojamo turto buhalterinė įsigijimo vertė</v>
          </cell>
          <cell r="M33" t="str">
            <v>Eur</v>
          </cell>
          <cell r="O33" t="str">
            <v>Šilumos energijos patalpų šildymui sąnaudos</v>
          </cell>
          <cell r="S33" t="str">
            <v>.</v>
          </cell>
          <cell r="T33">
            <v>6.5751989855558066E-2</v>
          </cell>
          <cell r="V33">
            <v>1.1143750520997806</v>
          </cell>
          <cell r="W33">
            <v>3.5879057209793368</v>
          </cell>
          <cell r="X33">
            <v>29.623404929708418</v>
          </cell>
          <cell r="Z33">
            <v>54.476814069501408</v>
          </cell>
          <cell r="AA33">
            <v>7.6363230083021527</v>
          </cell>
          <cell r="AB33">
            <v>4.8835901068427695E-2</v>
          </cell>
          <cell r="AC33">
            <v>0</v>
          </cell>
          <cell r="AD33">
            <v>0</v>
          </cell>
          <cell r="AE33">
            <v>3.4465893284849161</v>
          </cell>
        </row>
        <row r="34">
          <cell r="B34" t="str">
            <v>D1.Technologinės medžiagos</v>
          </cell>
          <cell r="E34">
            <v>0</v>
          </cell>
          <cell r="G34" t="str">
            <v>X</v>
          </cell>
          <cell r="I34" t="str">
            <v/>
          </cell>
          <cell r="M34" t="str">
            <v/>
          </cell>
          <cell r="O34" t="str">
            <v/>
          </cell>
          <cell r="S34" t="str">
            <v>.</v>
          </cell>
          <cell r="T34">
            <v>0</v>
          </cell>
          <cell r="V34">
            <v>0</v>
          </cell>
          <cell r="W34">
            <v>0</v>
          </cell>
          <cell r="X34">
            <v>0</v>
          </cell>
          <cell r="Z34">
            <v>0</v>
          </cell>
          <cell r="AA34">
            <v>0</v>
          </cell>
          <cell r="AB34">
            <v>0</v>
          </cell>
          <cell r="AC34">
            <v>0</v>
          </cell>
          <cell r="AD34">
            <v>0</v>
          </cell>
          <cell r="AE34">
            <v>0</v>
          </cell>
        </row>
        <row r="35">
          <cell r="B35" t="str">
            <v>D2.Technologinis kuras (dumblui tvarkyti)</v>
          </cell>
          <cell r="E35">
            <v>0</v>
          </cell>
          <cell r="G35" t="str">
            <v>X</v>
          </cell>
          <cell r="I35" t="str">
            <v/>
          </cell>
          <cell r="M35" t="str">
            <v/>
          </cell>
          <cell r="O35" t="str">
            <v/>
          </cell>
          <cell r="S35" t="str">
            <v>.</v>
          </cell>
          <cell r="T35">
            <v>0</v>
          </cell>
          <cell r="V35">
            <v>0</v>
          </cell>
          <cell r="W35">
            <v>0</v>
          </cell>
          <cell r="X35">
            <v>0</v>
          </cell>
          <cell r="Z35">
            <v>0</v>
          </cell>
          <cell r="AA35">
            <v>0</v>
          </cell>
          <cell r="AB35">
            <v>0</v>
          </cell>
          <cell r="AC35">
            <v>0</v>
          </cell>
          <cell r="AD35">
            <v>0</v>
          </cell>
          <cell r="AE35">
            <v>0</v>
          </cell>
        </row>
        <row r="36">
          <cell r="B36" t="str">
            <v>E1.Kuras mašinoms ir gamybiniam transportui</v>
          </cell>
          <cell r="E36">
            <v>15317.06</v>
          </cell>
          <cell r="G36">
            <v>1</v>
          </cell>
          <cell r="I36" t="str">
            <v>Tiesiogiai paslaugoms priskirto naudojamo turto buhalterinė įsigijimo vertė</v>
          </cell>
          <cell r="M36" t="str">
            <v>Eur</v>
          </cell>
          <cell r="O36" t="str">
            <v xml:space="preserve">Kuras mašinoms ir gamybiniam transportui (asenizacijos transporto priemonėms, transportui dumblui, vandeniui vežti, autobusams žmonėms vežti) </v>
          </cell>
          <cell r="S36" t="str">
            <v>.</v>
          </cell>
          <cell r="T36">
            <v>6.5751989855558066E-2</v>
          </cell>
          <cell r="V36">
            <v>1.1143750520997806</v>
          </cell>
          <cell r="W36">
            <v>3.5879057209793368</v>
          </cell>
          <cell r="X36">
            <v>29.623404929708418</v>
          </cell>
          <cell r="Z36">
            <v>54.476814069501408</v>
          </cell>
          <cell r="AA36">
            <v>7.6363230083021527</v>
          </cell>
          <cell r="AB36">
            <v>4.8835901068427695E-2</v>
          </cell>
          <cell r="AC36">
            <v>0</v>
          </cell>
          <cell r="AD36">
            <v>0</v>
          </cell>
          <cell r="AE36">
            <v>3.4465893284849161</v>
          </cell>
        </row>
        <row r="37">
          <cell r="B37" t="str">
            <v>E2.Kuras lengviesiams automobiliams</v>
          </cell>
          <cell r="E37">
            <v>0</v>
          </cell>
          <cell r="G37">
            <v>1</v>
          </cell>
          <cell r="I37" t="str">
            <v>Tiesiogiai paslaugoms priskirto naudojamo turto buhalterinė įsigijimo vertė</v>
          </cell>
          <cell r="M37" t="str">
            <v>Eur</v>
          </cell>
          <cell r="O37" t="str">
            <v>Kuras lengviesiems automobiliams</v>
          </cell>
          <cell r="S37" t="str">
            <v>.</v>
          </cell>
          <cell r="T37">
            <v>6.5751989855558066E-2</v>
          </cell>
          <cell r="V37">
            <v>1.1143750520997806</v>
          </cell>
          <cell r="W37">
            <v>3.5879057209793368</v>
          </cell>
          <cell r="X37">
            <v>29.623404929708418</v>
          </cell>
          <cell r="Z37">
            <v>54.476814069501408</v>
          </cell>
          <cell r="AA37">
            <v>7.6363230083021527</v>
          </cell>
          <cell r="AB37">
            <v>4.8835901068427695E-2</v>
          </cell>
          <cell r="AC37">
            <v>0</v>
          </cell>
          <cell r="AD37">
            <v>0</v>
          </cell>
          <cell r="AE37">
            <v>3.4465893284849161</v>
          </cell>
        </row>
        <row r="38">
          <cell r="B38" t="str">
            <v>F1.Transporto paslaugų pirkimo sąnaudos</v>
          </cell>
          <cell r="E38">
            <v>4206.5200000000004</v>
          </cell>
          <cell r="G38">
            <v>1</v>
          </cell>
          <cell r="I38" t="str">
            <v>Tiesiogiai paslaugoms priskirto naudojamo turto buhalterinė įsigijimo vertė</v>
          </cell>
          <cell r="M38" t="str">
            <v>Eur</v>
          </cell>
          <cell r="O38" t="str">
            <v xml:space="preserve">   Transporto paslaugų pirkimo sąnaudos</v>
          </cell>
          <cell r="S38" t="str">
            <v>.</v>
          </cell>
          <cell r="T38">
            <v>6.5751989855558066E-2</v>
          </cell>
          <cell r="V38">
            <v>1.1143750520997806</v>
          </cell>
          <cell r="W38">
            <v>3.5879057209793368</v>
          </cell>
          <cell r="X38">
            <v>29.623404929708418</v>
          </cell>
          <cell r="Z38">
            <v>54.476814069501408</v>
          </cell>
          <cell r="AA38">
            <v>7.6363230083021527</v>
          </cell>
          <cell r="AB38">
            <v>4.8835901068427695E-2</v>
          </cell>
          <cell r="AC38">
            <v>0</v>
          </cell>
          <cell r="AD38">
            <v>0</v>
          </cell>
          <cell r="AE38">
            <v>3.4465893284849161</v>
          </cell>
        </row>
        <row r="39">
          <cell r="B39" t="str">
            <v>G1.Laboratorijų paslaugos</v>
          </cell>
          <cell r="E39">
            <v>0</v>
          </cell>
          <cell r="G39">
            <v>1</v>
          </cell>
          <cell r="I39" t="str">
            <v>Tiesiogiai paslaugoms priskirto naudojamo turto buhalterinė įsigijimo vertė</v>
          </cell>
          <cell r="M39" t="str">
            <v>Eur</v>
          </cell>
          <cell r="O39" t="str">
            <v xml:space="preserve">   Laboratorinių tyrimų pirkimo sąnaudos</v>
          </cell>
          <cell r="S39" t="str">
            <v>.</v>
          </cell>
          <cell r="T39">
            <v>6.5751989855558066E-2</v>
          </cell>
          <cell r="V39">
            <v>1.1143750520997806</v>
          </cell>
          <cell r="W39">
            <v>3.5879057209793368</v>
          </cell>
          <cell r="X39">
            <v>29.623404929708418</v>
          </cell>
          <cell r="Z39">
            <v>54.476814069501408</v>
          </cell>
          <cell r="AA39">
            <v>7.6363230083021527</v>
          </cell>
          <cell r="AB39">
            <v>4.8835901068427695E-2</v>
          </cell>
          <cell r="AC39">
            <v>0</v>
          </cell>
          <cell r="AD39">
            <v>0</v>
          </cell>
          <cell r="AE39">
            <v>3.4465893284849161</v>
          </cell>
        </row>
        <row r="40">
          <cell r="B40" t="str">
            <v>H1.Draudimo sąnaudos</v>
          </cell>
          <cell r="E40">
            <v>30.64</v>
          </cell>
          <cell r="G40">
            <v>1</v>
          </cell>
          <cell r="I40" t="str">
            <v>Tiesiogiai paslaugoms priskirto naudojamo turto buhalterinė įsigijimo vertė</v>
          </cell>
          <cell r="M40" t="str">
            <v>Eur</v>
          </cell>
          <cell r="O40" t="str">
            <v>Draudimo sąnaudos</v>
          </cell>
          <cell r="S40" t="str">
            <v>.</v>
          </cell>
          <cell r="T40">
            <v>6.5751989855558066E-2</v>
          </cell>
          <cell r="V40">
            <v>1.1143750520997806</v>
          </cell>
          <cell r="W40">
            <v>3.5879057209793368</v>
          </cell>
          <cell r="X40">
            <v>29.623404929708418</v>
          </cell>
          <cell r="Z40">
            <v>54.476814069501408</v>
          </cell>
          <cell r="AA40">
            <v>7.6363230083021527</v>
          </cell>
          <cell r="AB40">
            <v>4.8835901068427695E-2</v>
          </cell>
          <cell r="AC40">
            <v>0</v>
          </cell>
          <cell r="AD40">
            <v>0</v>
          </cell>
          <cell r="AE40">
            <v>3.4465893284849161</v>
          </cell>
        </row>
        <row r="41">
          <cell r="B41" t="str">
            <v>I1.Bankų paslaugos</v>
          </cell>
          <cell r="E41">
            <v>0</v>
          </cell>
          <cell r="G41">
            <v>1</v>
          </cell>
          <cell r="I41" t="str">
            <v>Tiesiogiai paslaugoms priskirto naudojamo turto buhalterinė įsigijimo vertė</v>
          </cell>
          <cell r="M41" t="str">
            <v>Eur</v>
          </cell>
          <cell r="O41" t="str">
            <v xml:space="preserve">   Banko paslaugų (komisinių) sąnaudos			</v>
          </cell>
          <cell r="S41" t="str">
            <v>.</v>
          </cell>
          <cell r="T41">
            <v>6.5751989855558066E-2</v>
          </cell>
          <cell r="V41">
            <v>1.1143750520997806</v>
          </cell>
          <cell r="W41">
            <v>3.5879057209793368</v>
          </cell>
          <cell r="X41">
            <v>29.623404929708418</v>
          </cell>
          <cell r="Z41">
            <v>54.476814069501408</v>
          </cell>
          <cell r="AA41">
            <v>7.6363230083021527</v>
          </cell>
          <cell r="AB41">
            <v>4.8835901068427695E-2</v>
          </cell>
          <cell r="AC41">
            <v>0</v>
          </cell>
          <cell r="AD41">
            <v>0</v>
          </cell>
          <cell r="AE41">
            <v>3.4465893284849161</v>
          </cell>
        </row>
        <row r="42">
          <cell r="B42" t="str">
            <v>I2.Telekomunikacijos paslaugos</v>
          </cell>
          <cell r="E42">
            <v>0</v>
          </cell>
          <cell r="G42">
            <v>1</v>
          </cell>
          <cell r="I42" t="str">
            <v>Tiesiogiai paslaugoms priskirto naudojamo turto buhalterinė įsigijimo vertė</v>
          </cell>
          <cell r="M42" t="str">
            <v>Eur</v>
          </cell>
          <cell r="O42" t="str">
            <v xml:space="preserve">   Ryšių paslaugų sąnaudos			</v>
          </cell>
          <cell r="S42" t="str">
            <v>.</v>
          </cell>
          <cell r="T42">
            <v>6.5751989855558066E-2</v>
          </cell>
          <cell r="V42">
            <v>1.1143750520997806</v>
          </cell>
          <cell r="W42">
            <v>3.5879057209793368</v>
          </cell>
          <cell r="X42">
            <v>29.623404929708418</v>
          </cell>
          <cell r="Z42">
            <v>54.476814069501408</v>
          </cell>
          <cell r="AA42">
            <v>7.6363230083021527</v>
          </cell>
          <cell r="AB42">
            <v>4.8835901068427695E-2</v>
          </cell>
          <cell r="AC42">
            <v>0</v>
          </cell>
          <cell r="AD42">
            <v>0</v>
          </cell>
          <cell r="AE42">
            <v>3.4465893284849161</v>
          </cell>
        </row>
        <row r="43">
          <cell r="B43" t="str">
            <v>I3.Teisinės paslaugos</v>
          </cell>
          <cell r="E43">
            <v>0</v>
          </cell>
          <cell r="G43">
            <v>1</v>
          </cell>
          <cell r="I43" t="str">
            <v>Tiesiogiai paslaugoms priskirto naudojamo turto buhalterinė įsigijimo vertė</v>
          </cell>
          <cell r="M43" t="str">
            <v>Eur</v>
          </cell>
          <cell r="O43" t="str">
            <v xml:space="preserve">   Teisinių paslaugų pirkimo sąnaudos</v>
          </cell>
          <cell r="S43" t="str">
            <v>.</v>
          </cell>
          <cell r="T43">
            <v>6.5751989855558066E-2</v>
          </cell>
          <cell r="V43">
            <v>1.1143750520997806</v>
          </cell>
          <cell r="W43">
            <v>3.5879057209793368</v>
          </cell>
          <cell r="X43">
            <v>29.623404929708418</v>
          </cell>
          <cell r="Z43">
            <v>54.476814069501408</v>
          </cell>
          <cell r="AA43">
            <v>7.6363230083021527</v>
          </cell>
          <cell r="AB43">
            <v>4.8835901068427695E-2</v>
          </cell>
          <cell r="AC43">
            <v>0</v>
          </cell>
          <cell r="AD43">
            <v>0</v>
          </cell>
          <cell r="AE43">
            <v>3.4465893284849161</v>
          </cell>
        </row>
        <row r="44">
          <cell r="B44" t="str">
            <v>I4.Gyventojų įmokų administravimas</v>
          </cell>
          <cell r="E44">
            <v>0</v>
          </cell>
          <cell r="G44">
            <v>1</v>
          </cell>
          <cell r="I44" t="str">
            <v>Tiesiogiai paslaugoms priskirto naudojamo turto buhalterinė įsigijimo vertė</v>
          </cell>
          <cell r="M44" t="str">
            <v>Eur</v>
          </cell>
          <cell r="O44" t="str">
            <v xml:space="preserve">   Įmokų administravimo paslaugų sąnaudos</v>
          </cell>
          <cell r="S44" t="str">
            <v>.</v>
          </cell>
          <cell r="T44">
            <v>6.5751989855558066E-2</v>
          </cell>
          <cell r="V44">
            <v>1.1143750520997806</v>
          </cell>
          <cell r="W44">
            <v>3.5879057209793368</v>
          </cell>
          <cell r="X44">
            <v>29.623404929708418</v>
          </cell>
          <cell r="Z44">
            <v>54.476814069501408</v>
          </cell>
          <cell r="AA44">
            <v>7.6363230083021527</v>
          </cell>
          <cell r="AB44">
            <v>4.8835901068427695E-2</v>
          </cell>
          <cell r="AC44">
            <v>0</v>
          </cell>
          <cell r="AD44">
            <v>0</v>
          </cell>
          <cell r="AE44">
            <v>3.4465893284849161</v>
          </cell>
        </row>
        <row r="45">
          <cell r="B45" t="str">
            <v>I5.Apskaitos prietaisų keitimo paslaugos</v>
          </cell>
          <cell r="E45">
            <v>0</v>
          </cell>
          <cell r="G45">
            <v>1</v>
          </cell>
          <cell r="I45" t="str">
            <v>Tiesiogiai paslaugoms priskirto naudojamo turto buhalterinė įsigijimo vertė</v>
          </cell>
          <cell r="M45" t="str">
            <v>Eur</v>
          </cell>
          <cell r="O45" t="str">
            <v>Kitų paslaugų   pirkimo sąnaudos</v>
          </cell>
          <cell r="S45" t="str">
            <v>.</v>
          </cell>
          <cell r="T45">
            <v>6.5751989855558066E-2</v>
          </cell>
          <cell r="V45">
            <v>1.1143750520997806</v>
          </cell>
          <cell r="W45">
            <v>3.5879057209793368</v>
          </cell>
          <cell r="X45">
            <v>29.623404929708418</v>
          </cell>
          <cell r="Z45">
            <v>54.476814069501408</v>
          </cell>
          <cell r="AA45">
            <v>7.6363230083021527</v>
          </cell>
          <cell r="AB45">
            <v>4.8835901068427695E-2</v>
          </cell>
          <cell r="AC45">
            <v>0</v>
          </cell>
          <cell r="AD45">
            <v>0</v>
          </cell>
          <cell r="AE45">
            <v>3.4465893284849161</v>
          </cell>
        </row>
        <row r="46">
          <cell r="B46" t="str">
            <v>I6.Patalpų priežiūros paslaugų pirkimo sąnaudos</v>
          </cell>
          <cell r="E46">
            <v>0</v>
          </cell>
          <cell r="G46">
            <v>1</v>
          </cell>
          <cell r="I46" t="str">
            <v>Tiesiogiai paslaugoms priskirto naudojamo turto buhalterinė įsigijimo vertė</v>
          </cell>
          <cell r="M46" t="str">
            <v>Eur</v>
          </cell>
          <cell r="O46" t="str">
            <v xml:space="preserve">   Patalpų priežiūros paslaugų pirkimo sąnaudos</v>
          </cell>
          <cell r="S46" t="str">
            <v>.</v>
          </cell>
          <cell r="T46">
            <v>6.5751989855558066E-2</v>
          </cell>
          <cell r="V46">
            <v>1.1143750520997806</v>
          </cell>
          <cell r="W46">
            <v>3.5879057209793368</v>
          </cell>
          <cell r="X46">
            <v>29.623404929708418</v>
          </cell>
          <cell r="Z46">
            <v>54.476814069501408</v>
          </cell>
          <cell r="AA46">
            <v>7.6363230083021527</v>
          </cell>
          <cell r="AB46">
            <v>4.8835901068427695E-2</v>
          </cell>
          <cell r="AC46">
            <v>0</v>
          </cell>
          <cell r="AD46">
            <v>0</v>
          </cell>
          <cell r="AE46">
            <v>3.4465893284849161</v>
          </cell>
        </row>
        <row r="47">
          <cell r="B47" t="str">
            <v xml:space="preserve">I7.Org. inventoriaus aptarnavimo sąnaudos		</v>
          </cell>
          <cell r="E47">
            <v>0</v>
          </cell>
          <cell r="G47">
            <v>1</v>
          </cell>
          <cell r="I47" t="str">
            <v>Tiesiogiai paslaugoms priskirto naudojamo turto buhalterinė įsigijimo vertė</v>
          </cell>
          <cell r="M47" t="str">
            <v>Eur</v>
          </cell>
          <cell r="O47" t="str">
            <v xml:space="preserve">   Org. inventoriaus aptarnavimo, remonto paslaugų pirkimo sąnaudos		</v>
          </cell>
          <cell r="S47" t="str">
            <v>.</v>
          </cell>
          <cell r="T47">
            <v>6.5751989855558066E-2</v>
          </cell>
          <cell r="V47">
            <v>1.1143750520997806</v>
          </cell>
          <cell r="W47">
            <v>3.5879057209793368</v>
          </cell>
          <cell r="X47">
            <v>29.623404929708418</v>
          </cell>
          <cell r="Z47">
            <v>54.476814069501408</v>
          </cell>
          <cell r="AA47">
            <v>7.6363230083021527</v>
          </cell>
          <cell r="AB47">
            <v>4.8835901068427695E-2</v>
          </cell>
          <cell r="AC47">
            <v>0</v>
          </cell>
          <cell r="AD47">
            <v>0</v>
          </cell>
          <cell r="AE47">
            <v>3.4465893284849161</v>
          </cell>
        </row>
        <row r="48">
          <cell r="B48" t="str">
            <v>I8.Kitų paslaugų pirkimo sąnaudos</v>
          </cell>
          <cell r="E48">
            <v>29.75</v>
          </cell>
          <cell r="G48">
            <v>1</v>
          </cell>
          <cell r="I48" t="str">
            <v>Tiesiogiai paslaugoms priskirto naudojamo turto buhalterinė įsigijimo vertė</v>
          </cell>
          <cell r="M48" t="str">
            <v>Eur</v>
          </cell>
          <cell r="O48" t="str">
            <v>Kitų paslaugų   pirkimo sąnaudos</v>
          </cell>
          <cell r="S48" t="str">
            <v>.</v>
          </cell>
          <cell r="T48">
            <v>6.5751989855558066E-2</v>
          </cell>
          <cell r="V48">
            <v>1.1143750520997806</v>
          </cell>
          <cell r="W48">
            <v>3.5879057209793368</v>
          </cell>
          <cell r="X48">
            <v>29.623404929708418</v>
          </cell>
          <cell r="Z48">
            <v>54.476814069501408</v>
          </cell>
          <cell r="AA48">
            <v>7.6363230083021527</v>
          </cell>
          <cell r="AB48">
            <v>4.8835901068427695E-2</v>
          </cell>
          <cell r="AC48">
            <v>0</v>
          </cell>
          <cell r="AD48">
            <v>0</v>
          </cell>
          <cell r="AE48">
            <v>3.4465893284849161</v>
          </cell>
        </row>
        <row r="49">
          <cell r="B49" t="str">
            <v>I9.Konsultacinės paslaugos</v>
          </cell>
          <cell r="E49">
            <v>0</v>
          </cell>
          <cell r="G49">
            <v>1</v>
          </cell>
          <cell r="I49" t="str">
            <v>Tiesiogiai paslaugoms priskirto naudojamo turto buhalterinė įsigijimo vertė</v>
          </cell>
          <cell r="M49" t="str">
            <v>Eur</v>
          </cell>
          <cell r="O49" t="str">
            <v xml:space="preserve">   Konsultacinių paslaugų pirkimo sąnaudos			</v>
          </cell>
          <cell r="S49" t="str">
            <v>.</v>
          </cell>
          <cell r="T49">
            <v>6.5751989855558066E-2</v>
          </cell>
          <cell r="V49">
            <v>1.1143750520997806</v>
          </cell>
          <cell r="W49">
            <v>3.5879057209793368</v>
          </cell>
          <cell r="X49">
            <v>29.623404929708418</v>
          </cell>
          <cell r="Z49">
            <v>54.476814069501408</v>
          </cell>
          <cell r="AA49">
            <v>7.6363230083021527</v>
          </cell>
          <cell r="AB49">
            <v>4.8835901068427695E-2</v>
          </cell>
          <cell r="AC49">
            <v>0</v>
          </cell>
          <cell r="AD49">
            <v>0</v>
          </cell>
          <cell r="AE49">
            <v>3.4465893284849161</v>
          </cell>
        </row>
        <row r="50">
          <cell r="B50" t="str">
            <v>I10.Apskaitos ir audito paslaugų pirkimo sąnaudos</v>
          </cell>
          <cell r="E50">
            <v>0</v>
          </cell>
          <cell r="G50">
            <v>1</v>
          </cell>
          <cell r="I50" t="str">
            <v>Tiesiogiai paslaugoms priskirto naudojamo turto buhalterinė įsigijimo vertė</v>
          </cell>
          <cell r="M50" t="str">
            <v>Eur</v>
          </cell>
          <cell r="O50" t="str">
            <v xml:space="preserve">   Apskaitos ir audito paslaugų pirkimo sąnaudos</v>
          </cell>
          <cell r="S50" t="str">
            <v>.</v>
          </cell>
          <cell r="T50">
            <v>6.5751989855558066E-2</v>
          </cell>
          <cell r="V50">
            <v>1.1143750520997806</v>
          </cell>
          <cell r="W50">
            <v>3.5879057209793368</v>
          </cell>
          <cell r="X50">
            <v>29.623404929708418</v>
          </cell>
          <cell r="Z50">
            <v>54.476814069501408</v>
          </cell>
          <cell r="AA50">
            <v>7.6363230083021527</v>
          </cell>
          <cell r="AB50">
            <v>4.8835901068427695E-2</v>
          </cell>
          <cell r="AC50">
            <v>0</v>
          </cell>
          <cell r="AD50">
            <v>0</v>
          </cell>
          <cell r="AE50">
            <v>3.4465893284849161</v>
          </cell>
        </row>
        <row r="51">
          <cell r="B51" t="str">
            <v>J1.Geriamojo vandens įsigijimo sąnaudos</v>
          </cell>
          <cell r="E51">
            <v>0</v>
          </cell>
          <cell r="G51" t="str">
            <v>X</v>
          </cell>
          <cell r="I51" t="str">
            <v/>
          </cell>
          <cell r="M51" t="str">
            <v/>
          </cell>
          <cell r="O51" t="str">
            <v/>
          </cell>
          <cell r="S51" t="str">
            <v>.</v>
          </cell>
          <cell r="T51">
            <v>0</v>
          </cell>
          <cell r="V51">
            <v>0</v>
          </cell>
          <cell r="W51">
            <v>0</v>
          </cell>
          <cell r="X51">
            <v>0</v>
          </cell>
          <cell r="Z51">
            <v>0</v>
          </cell>
          <cell r="AA51">
            <v>0</v>
          </cell>
          <cell r="AB51">
            <v>0</v>
          </cell>
          <cell r="AC51">
            <v>0</v>
          </cell>
          <cell r="AD51">
            <v>0</v>
          </cell>
          <cell r="AE51">
            <v>0</v>
          </cell>
        </row>
        <row r="52">
          <cell r="B52" t="str">
            <v>J2.Nuotekų tvarkymo paslaugų pirkimo sąnaudos</v>
          </cell>
          <cell r="E52">
            <v>0</v>
          </cell>
          <cell r="G52" t="str">
            <v>X</v>
          </cell>
          <cell r="I52" t="str">
            <v/>
          </cell>
          <cell r="M52" t="str">
            <v/>
          </cell>
          <cell r="O52" t="str">
            <v/>
          </cell>
          <cell r="S52" t="str">
            <v>.</v>
          </cell>
          <cell r="T52">
            <v>0</v>
          </cell>
          <cell r="V52">
            <v>0</v>
          </cell>
          <cell r="W52">
            <v>0</v>
          </cell>
          <cell r="X52">
            <v>0</v>
          </cell>
          <cell r="Z52">
            <v>0</v>
          </cell>
          <cell r="AA52">
            <v>0</v>
          </cell>
          <cell r="AB52">
            <v>0</v>
          </cell>
          <cell r="AC52">
            <v>0</v>
          </cell>
          <cell r="AD52">
            <v>0</v>
          </cell>
          <cell r="AE52">
            <v>0</v>
          </cell>
        </row>
        <row r="53">
          <cell r="B53" t="str">
            <v>K1.Kanceliarinės sąnaudos</v>
          </cell>
          <cell r="E53">
            <v>0</v>
          </cell>
          <cell r="G53">
            <v>1</v>
          </cell>
          <cell r="I53" t="str">
            <v>Tiesiogiai paslaugoms priskirto naudojamo turto buhalterinė įsigijimo vertė</v>
          </cell>
          <cell r="M53" t="str">
            <v>Eur</v>
          </cell>
          <cell r="O53" t="str">
            <v xml:space="preserve">  Kanceliarinės sąnaudos			</v>
          </cell>
          <cell r="S53" t="str">
            <v>.</v>
          </cell>
          <cell r="T53">
            <v>6.5751989855558066E-2</v>
          </cell>
          <cell r="V53">
            <v>1.1143750520997806</v>
          </cell>
          <cell r="W53">
            <v>3.5879057209793368</v>
          </cell>
          <cell r="X53">
            <v>29.623404929708418</v>
          </cell>
          <cell r="Z53">
            <v>54.476814069501408</v>
          </cell>
          <cell r="AA53">
            <v>7.6363230083021527</v>
          </cell>
          <cell r="AB53">
            <v>4.8835901068427695E-2</v>
          </cell>
          <cell r="AC53">
            <v>0</v>
          </cell>
          <cell r="AD53">
            <v>0</v>
          </cell>
          <cell r="AE53">
            <v>3.4465893284849161</v>
          </cell>
        </row>
        <row r="54">
          <cell r="B54" t="str">
            <v>K2.Sąskaitų pateikimo, sutarčių sudarymo sąnaudos</v>
          </cell>
          <cell r="E54">
            <v>0</v>
          </cell>
          <cell r="G54">
            <v>1</v>
          </cell>
          <cell r="I54" t="str">
            <v>Tiesiogiai paslaugoms priskirto naudojamo turto buhalterinė įsigijimo vertė</v>
          </cell>
          <cell r="M54" t="str">
            <v>Eur</v>
          </cell>
          <cell r="O54" t="str">
            <v>Rinkodaros ir pardavimų sąnaudos</v>
          </cell>
          <cell r="S54" t="str">
            <v>.</v>
          </cell>
          <cell r="T54">
            <v>6.5751989855558066E-2</v>
          </cell>
          <cell r="V54">
            <v>1.1143750520997806</v>
          </cell>
          <cell r="W54">
            <v>3.5879057209793368</v>
          </cell>
          <cell r="X54">
            <v>29.623404929708418</v>
          </cell>
          <cell r="Z54">
            <v>54.476814069501408</v>
          </cell>
          <cell r="AA54">
            <v>7.6363230083021527</v>
          </cell>
          <cell r="AB54">
            <v>4.8835901068427695E-2</v>
          </cell>
          <cell r="AC54">
            <v>0</v>
          </cell>
          <cell r="AD54">
            <v>0</v>
          </cell>
          <cell r="AE54">
            <v>3.4465893284849161</v>
          </cell>
        </row>
        <row r="55">
          <cell r="B55" t="str">
            <v>K3.Vartotojų informavimo paslaugų pirkimo sąnaudos</v>
          </cell>
          <cell r="E55">
            <v>0</v>
          </cell>
          <cell r="G55">
            <v>1</v>
          </cell>
          <cell r="I55" t="str">
            <v>Tiesiogiai paslaugoms priskirto naudojamo turto buhalterinė įsigijimo vertė</v>
          </cell>
          <cell r="M55" t="str">
            <v>Eur</v>
          </cell>
          <cell r="O55" t="str">
            <v xml:space="preserve">   Vartotojų informavimo paslaugų pirkimo sąnaudos</v>
          </cell>
          <cell r="S55" t="str">
            <v>.</v>
          </cell>
          <cell r="T55">
            <v>6.5751989855558066E-2</v>
          </cell>
          <cell r="V55">
            <v>1.1143750520997806</v>
          </cell>
          <cell r="W55">
            <v>3.5879057209793368</v>
          </cell>
          <cell r="X55">
            <v>29.623404929708418</v>
          </cell>
          <cell r="Z55">
            <v>54.476814069501408</v>
          </cell>
          <cell r="AA55">
            <v>7.6363230083021527</v>
          </cell>
          <cell r="AB55">
            <v>4.8835901068427695E-2</v>
          </cell>
          <cell r="AC55">
            <v>0</v>
          </cell>
          <cell r="AD55">
            <v>0</v>
          </cell>
          <cell r="AE55">
            <v>3.4465893284849161</v>
          </cell>
        </row>
        <row r="56">
          <cell r="B56" t="str">
            <v>K4.Rinkodaros ir pardavimų sąnaudos</v>
          </cell>
          <cell r="E56">
            <v>0</v>
          </cell>
          <cell r="G56">
            <v>1</v>
          </cell>
          <cell r="I56" t="str">
            <v>Tiesiogiai paslaugoms priskirto naudojamo turto buhalterinė įsigijimo vertė</v>
          </cell>
          <cell r="M56" t="str">
            <v>Eur</v>
          </cell>
          <cell r="O56" t="str">
            <v>Rinkodaros ir pardavimų sąnaudos</v>
          </cell>
          <cell r="S56" t="str">
            <v>.</v>
          </cell>
          <cell r="T56">
            <v>6.5751989855558066E-2</v>
          </cell>
          <cell r="V56">
            <v>1.1143750520997806</v>
          </cell>
          <cell r="W56">
            <v>3.5879057209793368</v>
          </cell>
          <cell r="X56">
            <v>29.623404929708418</v>
          </cell>
          <cell r="Z56">
            <v>54.476814069501408</v>
          </cell>
          <cell r="AA56">
            <v>7.6363230083021527</v>
          </cell>
          <cell r="AB56">
            <v>4.8835901068427695E-2</v>
          </cell>
          <cell r="AC56">
            <v>0</v>
          </cell>
          <cell r="AD56">
            <v>0</v>
          </cell>
          <cell r="AE56">
            <v>3.4465893284849161</v>
          </cell>
        </row>
        <row r="57">
          <cell r="B57" t="str">
            <v>K5.Administracinės ir kitos sąnaudos</v>
          </cell>
          <cell r="E57">
            <v>916.94</v>
          </cell>
          <cell r="G57">
            <v>1</v>
          </cell>
          <cell r="I57" t="str">
            <v>Tiesiogiai paslaugoms priskirto naudojamo turto buhalterinė įsigijimo vertė</v>
          </cell>
          <cell r="M57" t="str">
            <v>Eur</v>
          </cell>
          <cell r="O57" t="str">
            <v xml:space="preserve">   Kitos administravimo sąnaudos.</v>
          </cell>
          <cell r="S57" t="str">
            <v>.</v>
          </cell>
          <cell r="T57">
            <v>6.5751989855558066E-2</v>
          </cell>
          <cell r="V57">
            <v>1.1143750520997806</v>
          </cell>
          <cell r="W57">
            <v>3.5879057209793368</v>
          </cell>
          <cell r="X57">
            <v>29.623404929708418</v>
          </cell>
          <cell r="Z57">
            <v>54.476814069501408</v>
          </cell>
          <cell r="AA57">
            <v>7.6363230083021527</v>
          </cell>
          <cell r="AB57">
            <v>4.8835901068427695E-2</v>
          </cell>
          <cell r="AC57">
            <v>0</v>
          </cell>
          <cell r="AD57">
            <v>0</v>
          </cell>
          <cell r="AE57">
            <v>3.4465893284849161</v>
          </cell>
        </row>
        <row r="58">
          <cell r="B58" t="str">
            <v>K6.Pašto, pasiuntinių paslaugų sąnaudos</v>
          </cell>
          <cell r="E58">
            <v>0</v>
          </cell>
          <cell r="G58">
            <v>1</v>
          </cell>
          <cell r="I58" t="str">
            <v>Tiesiogiai paslaugoms priskirto naudojamo turto buhalterinė įsigijimo vertė</v>
          </cell>
          <cell r="M58" t="str">
            <v>Eur</v>
          </cell>
          <cell r="O58" t="str">
            <v xml:space="preserve">   Pašto, pasiuntinių paslaugų sąnaudos			</v>
          </cell>
          <cell r="S58" t="str">
            <v>.</v>
          </cell>
          <cell r="T58">
            <v>6.5751989855558066E-2</v>
          </cell>
          <cell r="V58">
            <v>1.1143750520997806</v>
          </cell>
          <cell r="W58">
            <v>3.5879057209793368</v>
          </cell>
          <cell r="X58">
            <v>29.623404929708418</v>
          </cell>
          <cell r="Z58">
            <v>54.476814069501408</v>
          </cell>
          <cell r="AA58">
            <v>7.6363230083021527</v>
          </cell>
          <cell r="AB58">
            <v>4.8835901068427695E-2</v>
          </cell>
          <cell r="AC58">
            <v>0</v>
          </cell>
          <cell r="AD58">
            <v>0</v>
          </cell>
          <cell r="AE58">
            <v>3.4465893284849161</v>
          </cell>
        </row>
        <row r="59">
          <cell r="B59" t="str">
            <v xml:space="preserve">K7.Profesinės literatūros, spaudos sąnaudos			</v>
          </cell>
          <cell r="E59">
            <v>0</v>
          </cell>
          <cell r="G59">
            <v>1</v>
          </cell>
          <cell r="I59" t="str">
            <v>Tiesiogiai paslaugoms priskirto naudojamo turto buhalterinė įsigijimo vertė</v>
          </cell>
          <cell r="M59" t="str">
            <v>Eur</v>
          </cell>
          <cell r="O59" t="str">
            <v xml:space="preserve">   Profesinės literatūros, spaudos sąnaudos			</v>
          </cell>
          <cell r="S59" t="str">
            <v>.</v>
          </cell>
          <cell r="T59">
            <v>6.5751989855558066E-2</v>
          </cell>
          <cell r="V59">
            <v>1.1143750520997806</v>
          </cell>
          <cell r="W59">
            <v>3.5879057209793368</v>
          </cell>
          <cell r="X59">
            <v>29.623404929708418</v>
          </cell>
          <cell r="Z59">
            <v>54.476814069501408</v>
          </cell>
          <cell r="AA59">
            <v>7.6363230083021527</v>
          </cell>
          <cell r="AB59">
            <v>4.8835901068427695E-2</v>
          </cell>
          <cell r="AC59">
            <v>0</v>
          </cell>
          <cell r="AD59">
            <v>0</v>
          </cell>
          <cell r="AE59">
            <v>3.4465893284849161</v>
          </cell>
        </row>
        <row r="60">
          <cell r="B60" t="str">
            <v xml:space="preserve">K8.Žyminio mokesčio sąnaudos			</v>
          </cell>
          <cell r="E60">
            <v>0</v>
          </cell>
          <cell r="G60">
            <v>1</v>
          </cell>
          <cell r="I60" t="str">
            <v>Tiesiogiai paslaugoms priskirto naudojamo turto buhalterinė įsigijimo vertė</v>
          </cell>
          <cell r="M60" t="str">
            <v>Eur</v>
          </cell>
          <cell r="O60" t="str">
            <v xml:space="preserve">   Žyminio mokesčio sąnaudos			</v>
          </cell>
          <cell r="S60" t="str">
            <v>.</v>
          </cell>
          <cell r="T60">
            <v>6.5751989855558066E-2</v>
          </cell>
          <cell r="V60">
            <v>1.1143750520997806</v>
          </cell>
          <cell r="W60">
            <v>3.5879057209793368</v>
          </cell>
          <cell r="X60">
            <v>29.623404929708418</v>
          </cell>
          <cell r="Z60">
            <v>54.476814069501408</v>
          </cell>
          <cell r="AA60">
            <v>7.6363230083021527</v>
          </cell>
          <cell r="AB60">
            <v>4.8835901068427695E-2</v>
          </cell>
          <cell r="AC60">
            <v>0</v>
          </cell>
          <cell r="AD60">
            <v>0</v>
          </cell>
          <cell r="AE60">
            <v>3.4465893284849161</v>
          </cell>
        </row>
        <row r="61">
          <cell r="B61" t="str">
            <v xml:space="preserve">K9.Turto nuoma	</v>
          </cell>
          <cell r="E61">
            <v>0</v>
          </cell>
          <cell r="G61">
            <v>1</v>
          </cell>
          <cell r="I61" t="str">
            <v>Tiesiogiai paslaugoms priskirto naudojamo turto buhalterinė įsigijimo vertė</v>
          </cell>
          <cell r="M61" t="str">
            <v>Eur</v>
          </cell>
          <cell r="O61" t="str">
            <v xml:space="preserve">   Turto nuomos sąnaudos</v>
          </cell>
          <cell r="S61" t="str">
            <v>.</v>
          </cell>
          <cell r="T61">
            <v>6.5751989855558066E-2</v>
          </cell>
          <cell r="V61">
            <v>1.1143750520997806</v>
          </cell>
          <cell r="W61">
            <v>3.5879057209793368</v>
          </cell>
          <cell r="X61">
            <v>29.623404929708418</v>
          </cell>
          <cell r="Z61">
            <v>54.476814069501408</v>
          </cell>
          <cell r="AA61">
            <v>7.6363230083021527</v>
          </cell>
          <cell r="AB61">
            <v>4.8835901068427695E-2</v>
          </cell>
          <cell r="AC61">
            <v>0</v>
          </cell>
          <cell r="AD61">
            <v>0</v>
          </cell>
          <cell r="AE61">
            <v>3.4465893284849161</v>
          </cell>
        </row>
        <row r="62">
          <cell r="B62" t="str">
            <v xml:space="preserve">K10.Kitos pastovios sąnaudos			</v>
          </cell>
          <cell r="E62">
            <v>0</v>
          </cell>
          <cell r="G62">
            <v>1</v>
          </cell>
          <cell r="I62" t="str">
            <v>Tiesiogiai paslaugoms priskirto naudojamo turto buhalterinė įsigijimo vertė</v>
          </cell>
          <cell r="M62" t="str">
            <v>Eur</v>
          </cell>
          <cell r="O62" t="str">
            <v>Kitos pastoviosios sąnaudos</v>
          </cell>
          <cell r="S62" t="str">
            <v>.</v>
          </cell>
          <cell r="T62">
            <v>6.5751989855558066E-2</v>
          </cell>
          <cell r="V62">
            <v>1.1143750520997806</v>
          </cell>
          <cell r="W62">
            <v>3.5879057209793368</v>
          </cell>
          <cell r="X62">
            <v>29.623404929708418</v>
          </cell>
          <cell r="Z62">
            <v>54.476814069501408</v>
          </cell>
          <cell r="AA62">
            <v>7.6363230083021527</v>
          </cell>
          <cell r="AB62">
            <v>4.8835901068427695E-2</v>
          </cell>
          <cell r="AC62">
            <v>0</v>
          </cell>
          <cell r="AD62">
            <v>0</v>
          </cell>
          <cell r="AE62">
            <v>3.4465893284849161</v>
          </cell>
        </row>
        <row r="63">
          <cell r="B63" t="str">
            <v xml:space="preserve">K11.Kitos kintamos sąnaudos			</v>
          </cell>
          <cell r="E63">
            <v>0</v>
          </cell>
          <cell r="G63">
            <v>1</v>
          </cell>
          <cell r="I63" t="str">
            <v>Tiesiogiai paslaugoms priskirto naudojamo turto buhalterinė įsigijimo vertė</v>
          </cell>
          <cell r="M63" t="str">
            <v>Eur</v>
          </cell>
          <cell r="O63" t="str">
            <v>Kitos kintamosios sąnaudos</v>
          </cell>
          <cell r="S63" t="str">
            <v>.</v>
          </cell>
          <cell r="T63">
            <v>6.5751989855558066E-2</v>
          </cell>
          <cell r="V63">
            <v>1.1143750520997806</v>
          </cell>
          <cell r="W63">
            <v>3.5879057209793368</v>
          </cell>
          <cell r="X63">
            <v>29.623404929708418</v>
          </cell>
          <cell r="Z63">
            <v>54.476814069501408</v>
          </cell>
          <cell r="AA63">
            <v>7.6363230083021527</v>
          </cell>
          <cell r="AB63">
            <v>4.8835901068427695E-2</v>
          </cell>
          <cell r="AC63">
            <v>0</v>
          </cell>
          <cell r="AD63">
            <v>0</v>
          </cell>
          <cell r="AE63">
            <v>3.4465893284849161</v>
          </cell>
        </row>
        <row r="64">
          <cell r="B64" t="str">
            <v xml:space="preserve">K12.Kitos finansinės sąnaudos			</v>
          </cell>
          <cell r="E64">
            <v>0</v>
          </cell>
          <cell r="G64">
            <v>1</v>
          </cell>
          <cell r="I64" t="str">
            <v>Tiesiogiai paslaugoms priskirto naudojamo turto buhalterinė įsigijimo vertė</v>
          </cell>
          <cell r="M64" t="str">
            <v>Eur</v>
          </cell>
          <cell r="O64" t="str">
            <v xml:space="preserve">   Kitos finansinės sąnaudos</v>
          </cell>
          <cell r="S64" t="str">
            <v>.</v>
          </cell>
          <cell r="T64">
            <v>6.5751989855558066E-2</v>
          </cell>
          <cell r="V64">
            <v>1.1143750520997806</v>
          </cell>
          <cell r="W64">
            <v>3.5879057209793368</v>
          </cell>
          <cell r="X64">
            <v>29.623404929708418</v>
          </cell>
          <cell r="Z64">
            <v>54.476814069501408</v>
          </cell>
          <cell r="AA64">
            <v>7.6363230083021527</v>
          </cell>
          <cell r="AB64">
            <v>4.8835901068427695E-2</v>
          </cell>
          <cell r="AC64">
            <v>0</v>
          </cell>
          <cell r="AD64">
            <v>0</v>
          </cell>
          <cell r="AE64">
            <v>3.4465893284849161</v>
          </cell>
        </row>
        <row r="65">
          <cell r="B65" t="str">
            <v>L1.Mokesčiai už valstybinius gamtos išteklius</v>
          </cell>
          <cell r="E65">
            <v>0</v>
          </cell>
          <cell r="G65" t="str">
            <v>X</v>
          </cell>
          <cell r="I65" t="str">
            <v/>
          </cell>
          <cell r="M65" t="str">
            <v/>
          </cell>
          <cell r="O65" t="str">
            <v/>
          </cell>
          <cell r="S65" t="str">
            <v>.</v>
          </cell>
          <cell r="T65">
            <v>0</v>
          </cell>
          <cell r="V65">
            <v>0</v>
          </cell>
          <cell r="W65">
            <v>0</v>
          </cell>
          <cell r="X65">
            <v>0</v>
          </cell>
          <cell r="Z65">
            <v>0</v>
          </cell>
          <cell r="AA65">
            <v>0</v>
          </cell>
          <cell r="AB65">
            <v>0</v>
          </cell>
          <cell r="AC65">
            <v>0</v>
          </cell>
          <cell r="AD65">
            <v>0</v>
          </cell>
          <cell r="AE65">
            <v>0</v>
          </cell>
        </row>
        <row r="66">
          <cell r="B66" t="str">
            <v>L2.Mokesčiai už taršą</v>
          </cell>
          <cell r="E66">
            <v>0</v>
          </cell>
          <cell r="G66" t="str">
            <v>X</v>
          </cell>
          <cell r="I66" t="str">
            <v/>
          </cell>
          <cell r="M66" t="str">
            <v/>
          </cell>
          <cell r="O66" t="str">
            <v/>
          </cell>
          <cell r="S66" t="str">
            <v>.</v>
          </cell>
          <cell r="T66">
            <v>0</v>
          </cell>
          <cell r="V66">
            <v>0</v>
          </cell>
          <cell r="W66">
            <v>0</v>
          </cell>
          <cell r="X66">
            <v>0</v>
          </cell>
          <cell r="Z66">
            <v>0</v>
          </cell>
          <cell r="AA66">
            <v>0</v>
          </cell>
          <cell r="AB66">
            <v>0</v>
          </cell>
          <cell r="AC66">
            <v>0</v>
          </cell>
          <cell r="AD66">
            <v>0</v>
          </cell>
          <cell r="AE66">
            <v>0</v>
          </cell>
        </row>
        <row r="67">
          <cell r="B67" t="str">
            <v>L3.Nekilnojamo turto mokesčai</v>
          </cell>
          <cell r="E67">
            <v>0</v>
          </cell>
          <cell r="G67">
            <v>1</v>
          </cell>
          <cell r="I67" t="str">
            <v>Tiesiogiai paslaugoms priskirto naudojamo turto buhalterinė įsigijimo vertė</v>
          </cell>
          <cell r="M67" t="str">
            <v>Eur</v>
          </cell>
          <cell r="O67" t="str">
            <v xml:space="preserve">   Nekilnojamojo turto mokesčio sąnaudos</v>
          </cell>
          <cell r="S67" t="str">
            <v>.</v>
          </cell>
          <cell r="T67">
            <v>6.5751989855558066E-2</v>
          </cell>
          <cell r="V67">
            <v>1.1143750520997806</v>
          </cell>
          <cell r="W67">
            <v>3.5879057209793368</v>
          </cell>
          <cell r="X67">
            <v>29.623404929708418</v>
          </cell>
          <cell r="Z67">
            <v>54.476814069501408</v>
          </cell>
          <cell r="AA67">
            <v>7.6363230083021527</v>
          </cell>
          <cell r="AB67">
            <v>4.8835901068427695E-2</v>
          </cell>
          <cell r="AC67">
            <v>0</v>
          </cell>
          <cell r="AD67">
            <v>0</v>
          </cell>
          <cell r="AE67">
            <v>3.4465893284849161</v>
          </cell>
        </row>
        <row r="68">
          <cell r="B68" t="str">
            <v>L4.Žemės nuomos mokesčiai</v>
          </cell>
          <cell r="E68">
            <v>0</v>
          </cell>
          <cell r="G68">
            <v>1</v>
          </cell>
          <cell r="I68" t="str">
            <v>Tiesiogiai paslaugoms priskirto naudojamo turto buhalterinė įsigijimo vertė</v>
          </cell>
          <cell r="M68" t="str">
            <v>Eur</v>
          </cell>
          <cell r="O68" t="str">
            <v xml:space="preserve">   Žemės nuomos mokesčio sąnaudos</v>
          </cell>
          <cell r="S68" t="str">
            <v>.</v>
          </cell>
          <cell r="T68">
            <v>6.5751989855558066E-2</v>
          </cell>
          <cell r="V68">
            <v>1.1143750520997806</v>
          </cell>
          <cell r="W68">
            <v>3.5879057209793368</v>
          </cell>
          <cell r="X68">
            <v>29.623404929708418</v>
          </cell>
          <cell r="Z68">
            <v>54.476814069501408</v>
          </cell>
          <cell r="AA68">
            <v>7.6363230083021527</v>
          </cell>
          <cell r="AB68">
            <v>4.8835901068427695E-2</v>
          </cell>
          <cell r="AC68">
            <v>0</v>
          </cell>
          <cell r="AD68">
            <v>0</v>
          </cell>
          <cell r="AE68">
            <v>3.4465893284849161</v>
          </cell>
        </row>
        <row r="69">
          <cell r="B69" t="str">
            <v>L5.Energetikos įstatyme numatytų mokesčių sąnaudos</v>
          </cell>
          <cell r="E69">
            <v>0</v>
          </cell>
          <cell r="G69" t="str">
            <v>X</v>
          </cell>
          <cell r="I69" t="str">
            <v/>
          </cell>
          <cell r="M69" t="str">
            <v/>
          </cell>
          <cell r="O69" t="str">
            <v/>
          </cell>
          <cell r="S69" t="str">
            <v>.</v>
          </cell>
          <cell r="T69">
            <v>0</v>
          </cell>
          <cell r="V69">
            <v>0</v>
          </cell>
          <cell r="W69">
            <v>0</v>
          </cell>
          <cell r="X69">
            <v>0</v>
          </cell>
          <cell r="Z69">
            <v>0</v>
          </cell>
          <cell r="AA69">
            <v>0</v>
          </cell>
          <cell r="AB69">
            <v>0</v>
          </cell>
          <cell r="AC69">
            <v>0</v>
          </cell>
          <cell r="AD69">
            <v>0</v>
          </cell>
          <cell r="AE69">
            <v>0</v>
          </cell>
        </row>
        <row r="70">
          <cell r="B70" t="str">
            <v>L6.Kiti mokesčiai</v>
          </cell>
          <cell r="E70">
            <v>0</v>
          </cell>
          <cell r="G70">
            <v>1</v>
          </cell>
          <cell r="I70" t="str">
            <v>Tiesiogiai paslaugoms priskirto naudojamo turto buhalterinė įsigijimo vertė</v>
          </cell>
          <cell r="M70" t="str">
            <v>Eur</v>
          </cell>
          <cell r="O70" t="str">
            <v xml:space="preserve">   Kitų mokesčių sąnaudos</v>
          </cell>
          <cell r="S70" t="str">
            <v>.</v>
          </cell>
          <cell r="T70">
            <v>6.5751989855558066E-2</v>
          </cell>
          <cell r="V70">
            <v>1.1143750520997806</v>
          </cell>
          <cell r="W70">
            <v>3.5879057209793368</v>
          </cell>
          <cell r="X70">
            <v>29.623404929708418</v>
          </cell>
          <cell r="Z70">
            <v>54.476814069501408</v>
          </cell>
          <cell r="AA70">
            <v>7.6363230083021527</v>
          </cell>
          <cell r="AB70">
            <v>4.8835901068427695E-2</v>
          </cell>
          <cell r="AC70">
            <v>0</v>
          </cell>
          <cell r="AD70">
            <v>0</v>
          </cell>
          <cell r="AE70">
            <v>3.4465893284849161</v>
          </cell>
        </row>
        <row r="71">
          <cell r="B71" t="str">
            <v>Turto pogrupis</v>
          </cell>
          <cell r="E71" t="str">
            <v>Priskirta likutinė vertė</v>
          </cell>
          <cell r="G71" t="str">
            <v>Nešiklio numeris</v>
          </cell>
          <cell r="I71" t="str">
            <v>Nešiklio pavadinimas</v>
          </cell>
          <cell r="M71" t="str">
            <v>Matavimo vienetas</v>
          </cell>
          <cell r="S71" t="str">
            <v>.</v>
          </cell>
          <cell r="T71">
            <v>0</v>
          </cell>
          <cell r="V71">
            <v>0</v>
          </cell>
          <cell r="W71">
            <v>0</v>
          </cell>
          <cell r="X71">
            <v>0</v>
          </cell>
          <cell r="Z71">
            <v>0</v>
          </cell>
          <cell r="AA71">
            <v>0</v>
          </cell>
          <cell r="AB71">
            <v>0</v>
          </cell>
          <cell r="AC71">
            <v>0</v>
          </cell>
          <cell r="AD71">
            <v>0</v>
          </cell>
          <cell r="AE71">
            <v>0</v>
          </cell>
        </row>
        <row r="72">
          <cell r="B72" t="str">
            <v>I.1.standartinė programinė įranga</v>
          </cell>
          <cell r="E72">
            <v>0</v>
          </cell>
          <cell r="G72">
            <v>1</v>
          </cell>
          <cell r="I72" t="str">
            <v>Tiesiogiai paslaugoms priskirto naudojamo turto buhalterinė įsigijimo vertė</v>
          </cell>
          <cell r="M72" t="str">
            <v>Eur</v>
          </cell>
          <cell r="S72" t="str">
            <v>.</v>
          </cell>
          <cell r="T72">
            <v>6.5751989855558066E-2</v>
          </cell>
          <cell r="V72">
            <v>1.1143750520997806</v>
          </cell>
          <cell r="W72">
            <v>3.5879057209793368</v>
          </cell>
          <cell r="X72">
            <v>29.623404929708418</v>
          </cell>
          <cell r="Z72">
            <v>54.476814069501408</v>
          </cell>
          <cell r="AA72">
            <v>7.6363230083021527</v>
          </cell>
          <cell r="AB72">
            <v>4.8835901068427695E-2</v>
          </cell>
          <cell r="AC72">
            <v>0</v>
          </cell>
          <cell r="AD72">
            <v>0</v>
          </cell>
          <cell r="AE72">
            <v>3.4465893284849161</v>
          </cell>
        </row>
        <row r="73">
          <cell r="B73" t="str">
            <v>I.1.spec. programinė įranga</v>
          </cell>
          <cell r="E73">
            <v>0</v>
          </cell>
          <cell r="G73">
            <v>1</v>
          </cell>
          <cell r="I73" t="str">
            <v>Tiesiogiai paslaugoms priskirto naudojamo turto buhalterinė įsigijimo vertė</v>
          </cell>
          <cell r="M73" t="str">
            <v>Eur</v>
          </cell>
          <cell r="S73" t="str">
            <v>.</v>
          </cell>
          <cell r="T73">
            <v>6.5751989855558066E-2</v>
          </cell>
          <cell r="V73">
            <v>1.1143750520997806</v>
          </cell>
          <cell r="W73">
            <v>3.5879057209793368</v>
          </cell>
          <cell r="X73">
            <v>29.623404929708418</v>
          </cell>
          <cell r="Z73">
            <v>54.476814069501408</v>
          </cell>
          <cell r="AA73">
            <v>7.6363230083021527</v>
          </cell>
          <cell r="AB73">
            <v>4.8835901068427695E-2</v>
          </cell>
          <cell r="AC73">
            <v>0</v>
          </cell>
          <cell r="AD73">
            <v>0</v>
          </cell>
          <cell r="AE73">
            <v>3.4465893284849161</v>
          </cell>
        </row>
        <row r="74">
          <cell r="B74" t="str">
            <v>I.1.kitas nematerialus turtas</v>
          </cell>
          <cell r="E74">
            <v>0</v>
          </cell>
          <cell r="G74">
            <v>1</v>
          </cell>
          <cell r="I74" t="str">
            <v>Tiesiogiai paslaugoms priskirto naudojamo turto buhalterinė įsigijimo vertė</v>
          </cell>
          <cell r="M74" t="str">
            <v>Eur</v>
          </cell>
          <cell r="S74" t="str">
            <v>.</v>
          </cell>
          <cell r="T74">
            <v>6.5751989855558066E-2</v>
          </cell>
          <cell r="V74">
            <v>1.1143750520997806</v>
          </cell>
          <cell r="W74">
            <v>3.5879057209793368</v>
          </cell>
          <cell r="X74">
            <v>29.623404929708418</v>
          </cell>
          <cell r="Z74">
            <v>54.476814069501408</v>
          </cell>
          <cell r="AA74">
            <v>7.6363230083021527</v>
          </cell>
          <cell r="AB74">
            <v>4.8835901068427695E-2</v>
          </cell>
          <cell r="AC74">
            <v>0</v>
          </cell>
          <cell r="AD74">
            <v>0</v>
          </cell>
          <cell r="AE74">
            <v>3.4465893284849161</v>
          </cell>
        </row>
        <row r="75">
          <cell r="B75" t="str">
            <v>II.2.1.Pastatai</v>
          </cell>
          <cell r="E75">
            <v>8504.9920202646827</v>
          </cell>
          <cell r="G75">
            <v>1</v>
          </cell>
          <cell r="I75" t="str">
            <v>Tiesiogiai paslaugoms priskirto naudojamo turto buhalterinė įsigijimo vertė</v>
          </cell>
          <cell r="M75" t="str">
            <v>Eur</v>
          </cell>
          <cell r="S75" t="str">
            <v>.</v>
          </cell>
          <cell r="T75">
            <v>6.5751989855558066E-2</v>
          </cell>
          <cell r="V75">
            <v>1.1143750520997806</v>
          </cell>
          <cell r="W75">
            <v>3.5879057209793368</v>
          </cell>
          <cell r="X75">
            <v>29.623404929708418</v>
          </cell>
          <cell r="Z75">
            <v>54.476814069501408</v>
          </cell>
          <cell r="AA75">
            <v>7.6363230083021527</v>
          </cell>
          <cell r="AB75">
            <v>4.8835901068427695E-2</v>
          </cell>
          <cell r="AC75">
            <v>0</v>
          </cell>
          <cell r="AD75">
            <v>0</v>
          </cell>
          <cell r="AE75">
            <v>3.4465893284849161</v>
          </cell>
        </row>
        <row r="76">
          <cell r="B76" t="str">
            <v xml:space="preserve">II.2.2.keliai, šaligatviai ir tvoros </v>
          </cell>
          <cell r="E76">
            <v>3944.415901718402</v>
          </cell>
          <cell r="G76">
            <v>1</v>
          </cell>
          <cell r="I76" t="str">
            <v>Tiesiogiai paslaugoms priskirto naudojamo turto buhalterinė įsigijimo vertė</v>
          </cell>
          <cell r="M76" t="str">
            <v>Eur</v>
          </cell>
          <cell r="S76" t="str">
            <v>.</v>
          </cell>
          <cell r="T76">
            <v>6.5751989855558066E-2</v>
          </cell>
          <cell r="V76">
            <v>1.1143750520997806</v>
          </cell>
          <cell r="W76">
            <v>3.5879057209793368</v>
          </cell>
          <cell r="X76">
            <v>29.623404929708418</v>
          </cell>
          <cell r="Z76">
            <v>54.476814069501408</v>
          </cell>
          <cell r="AA76">
            <v>7.6363230083021527</v>
          </cell>
          <cell r="AB76">
            <v>4.8835901068427695E-2</v>
          </cell>
          <cell r="AC76">
            <v>0</v>
          </cell>
          <cell r="AD76">
            <v>0</v>
          </cell>
          <cell r="AE76">
            <v>3.4465893284849161</v>
          </cell>
        </row>
        <row r="77">
          <cell r="B77" t="str">
            <v>II.2.3.vamzdynai</v>
          </cell>
          <cell r="E77">
            <v>0</v>
          </cell>
          <cell r="G77">
            <v>1</v>
          </cell>
          <cell r="I77" t="str">
            <v>Tiesiogiai paslaugoms priskirto naudojamo turto buhalterinė įsigijimo vertė</v>
          </cell>
          <cell r="M77" t="str">
            <v>Eur</v>
          </cell>
          <cell r="S77" t="str">
            <v>.</v>
          </cell>
          <cell r="T77">
            <v>6.5751989855558066E-2</v>
          </cell>
          <cell r="V77">
            <v>1.1143750520997806</v>
          </cell>
          <cell r="W77">
            <v>3.5879057209793368</v>
          </cell>
          <cell r="X77">
            <v>29.623404929708418</v>
          </cell>
          <cell r="Z77">
            <v>54.476814069501408</v>
          </cell>
          <cell r="AA77">
            <v>7.6363230083021527</v>
          </cell>
          <cell r="AB77">
            <v>4.8835901068427695E-2</v>
          </cell>
          <cell r="AC77">
            <v>0</v>
          </cell>
          <cell r="AD77">
            <v>0</v>
          </cell>
          <cell r="AE77">
            <v>3.4465893284849161</v>
          </cell>
        </row>
        <row r="78">
          <cell r="B78" t="str">
            <v>II.2.4.Kiti įrenginiai</v>
          </cell>
          <cell r="E78">
            <v>5239.3483218390802</v>
          </cell>
          <cell r="G78">
            <v>1</v>
          </cell>
          <cell r="I78" t="str">
            <v>Tiesiogiai paslaugoms priskirto naudojamo turto buhalterinė įsigijimo vertė</v>
          </cell>
          <cell r="M78" t="str">
            <v>Eur</v>
          </cell>
          <cell r="S78" t="str">
            <v>.</v>
          </cell>
          <cell r="T78">
            <v>6.5751989855558066E-2</v>
          </cell>
          <cell r="V78">
            <v>1.1143750520997806</v>
          </cell>
          <cell r="W78">
            <v>3.5879057209793368</v>
          </cell>
          <cell r="X78">
            <v>29.623404929708418</v>
          </cell>
          <cell r="Z78">
            <v>54.476814069501408</v>
          </cell>
          <cell r="AA78">
            <v>7.6363230083021527</v>
          </cell>
          <cell r="AB78">
            <v>4.8835901068427695E-2</v>
          </cell>
          <cell r="AC78">
            <v>0</v>
          </cell>
          <cell r="AD78">
            <v>0</v>
          </cell>
          <cell r="AE78">
            <v>3.4465893284849161</v>
          </cell>
        </row>
        <row r="79">
          <cell r="B79" t="str">
            <v>II.3.1.vandens siurbliai, nuotekų ir dumblo siurbliai virš 5 kW, kita įranga</v>
          </cell>
          <cell r="E79">
            <v>0</v>
          </cell>
          <cell r="G79">
            <v>1</v>
          </cell>
          <cell r="I79" t="str">
            <v>Tiesiogiai paslaugoms priskirto naudojamo turto buhalterinė įsigijimo vertė</v>
          </cell>
          <cell r="M79" t="str">
            <v>Eur</v>
          </cell>
          <cell r="S79" t="str">
            <v>.</v>
          </cell>
          <cell r="T79">
            <v>6.5751989855558066E-2</v>
          </cell>
          <cell r="V79">
            <v>1.1143750520997806</v>
          </cell>
          <cell r="W79">
            <v>3.5879057209793368</v>
          </cell>
          <cell r="X79">
            <v>29.623404929708418</v>
          </cell>
          <cell r="Z79">
            <v>54.476814069501408</v>
          </cell>
          <cell r="AA79">
            <v>7.6363230083021527</v>
          </cell>
          <cell r="AB79">
            <v>4.8835901068427695E-2</v>
          </cell>
          <cell r="AC79">
            <v>0</v>
          </cell>
          <cell r="AD79">
            <v>0</v>
          </cell>
          <cell r="AE79">
            <v>3.4465893284849161</v>
          </cell>
        </row>
        <row r="80">
          <cell r="B80" t="str">
            <v>II.3.2.nuotekų ir dumblo siurbliai iki 5 kW</v>
          </cell>
          <cell r="E80">
            <v>0</v>
          </cell>
          <cell r="G80">
            <v>1</v>
          </cell>
          <cell r="I80" t="str">
            <v>Tiesiogiai paslaugoms priskirto naudojamo turto buhalterinė įsigijimo vertė</v>
          </cell>
          <cell r="M80" t="str">
            <v>Eur</v>
          </cell>
          <cell r="S80" t="str">
            <v>.</v>
          </cell>
          <cell r="T80">
            <v>6.5751989855558066E-2</v>
          </cell>
          <cell r="V80">
            <v>1.1143750520997806</v>
          </cell>
          <cell r="W80">
            <v>3.5879057209793368</v>
          </cell>
          <cell r="X80">
            <v>29.623404929708418</v>
          </cell>
          <cell r="Z80">
            <v>54.476814069501408</v>
          </cell>
          <cell r="AA80">
            <v>7.6363230083021527</v>
          </cell>
          <cell r="AB80">
            <v>4.8835901068427695E-2</v>
          </cell>
          <cell r="AC80">
            <v>0</v>
          </cell>
          <cell r="AD80">
            <v>0</v>
          </cell>
          <cell r="AE80">
            <v>3.4465893284849161</v>
          </cell>
        </row>
        <row r="81">
          <cell r="B81" t="str">
            <v>II.4.1. apskaitos prietaisai</v>
          </cell>
          <cell r="E81">
            <v>0</v>
          </cell>
          <cell r="G81">
            <v>1</v>
          </cell>
          <cell r="I81" t="str">
            <v>Tiesiogiai paslaugoms priskirto naudojamo turto buhalterinė įsigijimo vertė</v>
          </cell>
          <cell r="M81" t="str">
            <v>Eur</v>
          </cell>
          <cell r="S81" t="str">
            <v>.</v>
          </cell>
          <cell r="T81">
            <v>6.5751989855558066E-2</v>
          </cell>
          <cell r="V81">
            <v>1.1143750520997806</v>
          </cell>
          <cell r="W81">
            <v>3.5879057209793368</v>
          </cell>
          <cell r="X81">
            <v>29.623404929708418</v>
          </cell>
          <cell r="Z81">
            <v>54.476814069501408</v>
          </cell>
          <cell r="AA81">
            <v>7.6363230083021527</v>
          </cell>
          <cell r="AB81">
            <v>4.8835901068427695E-2</v>
          </cell>
          <cell r="AC81">
            <v>0</v>
          </cell>
          <cell r="AD81">
            <v>0</v>
          </cell>
          <cell r="AE81">
            <v>3.4465893284849161</v>
          </cell>
        </row>
        <row r="82">
          <cell r="B82" t="str">
            <v>II.4.2. įrankiai</v>
          </cell>
          <cell r="E82">
            <v>1946.6911304908378</v>
          </cell>
          <cell r="G82">
            <v>1</v>
          </cell>
          <cell r="I82" t="str">
            <v>Tiesiogiai paslaugoms priskirto naudojamo turto buhalterinė įsigijimo vertė</v>
          </cell>
          <cell r="M82" t="str">
            <v>Eur</v>
          </cell>
          <cell r="S82" t="str">
            <v>.</v>
          </cell>
          <cell r="T82">
            <v>6.5751989855558066E-2</v>
          </cell>
          <cell r="V82">
            <v>1.1143750520997806</v>
          </cell>
          <cell r="W82">
            <v>3.5879057209793368</v>
          </cell>
          <cell r="X82">
            <v>29.623404929708418</v>
          </cell>
          <cell r="Z82">
            <v>54.476814069501408</v>
          </cell>
          <cell r="AA82">
            <v>7.6363230083021527</v>
          </cell>
          <cell r="AB82">
            <v>4.8835901068427695E-2</v>
          </cell>
          <cell r="AC82">
            <v>0</v>
          </cell>
          <cell r="AD82">
            <v>0</v>
          </cell>
          <cell r="AE82">
            <v>3.4465893284849161</v>
          </cell>
        </row>
        <row r="83">
          <cell r="B83" t="str">
            <v>II.5.1.lengvieji automobiliai</v>
          </cell>
          <cell r="E83">
            <v>2653.5087719298244</v>
          </cell>
          <cell r="G83">
            <v>1</v>
          </cell>
          <cell r="I83" t="str">
            <v>Tiesiogiai paslaugoms priskirto naudojamo turto buhalterinė įsigijimo vertė</v>
          </cell>
          <cell r="M83" t="str">
            <v>Eur</v>
          </cell>
          <cell r="S83" t="str">
            <v>.</v>
          </cell>
          <cell r="T83">
            <v>6.5751989855558066E-2</v>
          </cell>
          <cell r="V83">
            <v>1.1143750520997806</v>
          </cell>
          <cell r="W83">
            <v>3.5879057209793368</v>
          </cell>
          <cell r="X83">
            <v>29.623404929708418</v>
          </cell>
          <cell r="Z83">
            <v>54.476814069501408</v>
          </cell>
          <cell r="AA83">
            <v>7.6363230083021527</v>
          </cell>
          <cell r="AB83">
            <v>4.8835901068427695E-2</v>
          </cell>
          <cell r="AC83">
            <v>0</v>
          </cell>
          <cell r="AD83">
            <v>0</v>
          </cell>
          <cell r="AE83">
            <v>3.4465893284849161</v>
          </cell>
        </row>
        <row r="84">
          <cell r="B84" t="str">
            <v>II.5.2.kitos transporto priemonės</v>
          </cell>
          <cell r="E84">
            <v>12841.176470588236</v>
          </cell>
          <cell r="G84">
            <v>1</v>
          </cell>
          <cell r="I84" t="str">
            <v>Tiesiogiai paslaugoms priskirto naudojamo turto buhalterinė įsigijimo vertė</v>
          </cell>
          <cell r="M84" t="str">
            <v>Eur</v>
          </cell>
          <cell r="S84" t="str">
            <v>.</v>
          </cell>
          <cell r="T84">
            <v>6.5751989855558066E-2</v>
          </cell>
          <cell r="V84">
            <v>1.1143750520997806</v>
          </cell>
          <cell r="W84">
            <v>3.5879057209793368</v>
          </cell>
          <cell r="X84">
            <v>29.623404929708418</v>
          </cell>
          <cell r="Z84">
            <v>54.476814069501408</v>
          </cell>
          <cell r="AA84">
            <v>7.6363230083021527</v>
          </cell>
          <cell r="AB84">
            <v>4.8835901068427695E-2</v>
          </cell>
          <cell r="AC84">
            <v>0</v>
          </cell>
          <cell r="AD84">
            <v>0</v>
          </cell>
          <cell r="AE84">
            <v>3.4465893284849161</v>
          </cell>
        </row>
        <row r="85">
          <cell r="B85" t="str">
            <v xml:space="preserve">II.6.1. </v>
          </cell>
          <cell r="E85">
            <v>0</v>
          </cell>
          <cell r="G85">
            <v>1</v>
          </cell>
          <cell r="I85" t="str">
            <v>Tiesiogiai paslaugoms priskirto naudojamo turto buhalterinė įsigijimo vertė</v>
          </cell>
          <cell r="M85" t="str">
            <v>Eur</v>
          </cell>
          <cell r="S85" t="str">
            <v>.</v>
          </cell>
          <cell r="T85">
            <v>6.5751989855558066E-2</v>
          </cell>
          <cell r="V85">
            <v>1.1143750520997806</v>
          </cell>
          <cell r="W85">
            <v>3.5879057209793368</v>
          </cell>
          <cell r="X85">
            <v>29.623404929708418</v>
          </cell>
          <cell r="Z85">
            <v>54.476814069501408</v>
          </cell>
          <cell r="AA85">
            <v>7.6363230083021527</v>
          </cell>
          <cell r="AB85">
            <v>4.8835901068427695E-2</v>
          </cell>
          <cell r="AC85">
            <v>0</v>
          </cell>
          <cell r="AD85">
            <v>0</v>
          </cell>
          <cell r="AE85">
            <v>3.4465893284849161</v>
          </cell>
        </row>
        <row r="86">
          <cell r="B86" t="str">
            <v xml:space="preserve">II.6.2. </v>
          </cell>
          <cell r="E86">
            <v>0</v>
          </cell>
          <cell r="G86">
            <v>1</v>
          </cell>
          <cell r="I86" t="str">
            <v>Tiesiogiai paslaugoms priskirto naudojamo turto buhalterinė įsigijimo vertė</v>
          </cell>
          <cell r="M86" t="str">
            <v>Eur</v>
          </cell>
          <cell r="S86" t="str">
            <v>.</v>
          </cell>
          <cell r="T86">
            <v>6.5751989855558066E-2</v>
          </cell>
          <cell r="V86">
            <v>1.1143750520997806</v>
          </cell>
          <cell r="W86">
            <v>3.5879057209793368</v>
          </cell>
          <cell r="X86">
            <v>29.623404929708418</v>
          </cell>
          <cell r="Z86">
            <v>54.476814069501408</v>
          </cell>
          <cell r="AA86">
            <v>7.6363230083021527</v>
          </cell>
          <cell r="AB86">
            <v>4.8835901068427695E-2</v>
          </cell>
          <cell r="AC86">
            <v>0</v>
          </cell>
          <cell r="AD86">
            <v>0</v>
          </cell>
          <cell r="AE86">
            <v>3.4465893284849161</v>
          </cell>
        </row>
        <row r="87">
          <cell r="B87" t="str">
            <v xml:space="preserve">II.6.3. </v>
          </cell>
          <cell r="E87">
            <v>0</v>
          </cell>
          <cell r="G87">
            <v>1</v>
          </cell>
          <cell r="I87" t="str">
            <v>Tiesiogiai paslaugoms priskirto naudojamo turto buhalterinė įsigijimo vertė</v>
          </cell>
          <cell r="M87" t="str">
            <v>Eur</v>
          </cell>
          <cell r="S87" t="str">
            <v>.</v>
          </cell>
          <cell r="T87">
            <v>6.5751989855558066E-2</v>
          </cell>
          <cell r="V87">
            <v>1.1143750520997806</v>
          </cell>
          <cell r="W87">
            <v>3.5879057209793368</v>
          </cell>
          <cell r="X87">
            <v>29.623404929708418</v>
          </cell>
          <cell r="Z87">
            <v>54.476814069501408</v>
          </cell>
          <cell r="AA87">
            <v>7.6363230083021527</v>
          </cell>
          <cell r="AB87">
            <v>4.8835901068427695E-2</v>
          </cell>
          <cell r="AC87">
            <v>0</v>
          </cell>
          <cell r="AD87">
            <v>0</v>
          </cell>
          <cell r="AE87">
            <v>3.4465893284849161</v>
          </cell>
        </row>
      </sheetData>
      <sheetData sheetId="34">
        <row r="19">
          <cell r="D19">
            <v>13174630.140000001</v>
          </cell>
        </row>
        <row r="21">
          <cell r="D21">
            <v>0</v>
          </cell>
        </row>
        <row r="22">
          <cell r="D22">
            <v>26723.32</v>
          </cell>
        </row>
        <row r="23">
          <cell r="D23">
            <v>6407603.3200000003</v>
          </cell>
        </row>
        <row r="28">
          <cell r="E28">
            <v>16084</v>
          </cell>
        </row>
        <row r="29">
          <cell r="E29">
            <v>8558</v>
          </cell>
        </row>
        <row r="32">
          <cell r="E32">
            <v>1925</v>
          </cell>
        </row>
        <row r="33">
          <cell r="E33">
            <v>1565</v>
          </cell>
        </row>
        <row r="34">
          <cell r="E34">
            <v>1495</v>
          </cell>
        </row>
        <row r="35">
          <cell r="E35">
            <v>114</v>
          </cell>
        </row>
        <row r="36">
          <cell r="E36">
            <v>344</v>
          </cell>
        </row>
        <row r="37">
          <cell r="E37">
            <v>0</v>
          </cell>
        </row>
        <row r="39">
          <cell r="E39">
            <v>152</v>
          </cell>
        </row>
        <row r="40">
          <cell r="E40">
            <v>85</v>
          </cell>
        </row>
        <row r="41">
          <cell r="E41">
            <v>1</v>
          </cell>
        </row>
        <row r="45">
          <cell r="E45">
            <v>0</v>
          </cell>
        </row>
        <row r="46">
          <cell r="E46">
            <v>0</v>
          </cell>
        </row>
        <row r="47">
          <cell r="E47">
            <v>0</v>
          </cell>
        </row>
        <row r="48">
          <cell r="E48">
            <v>3.1025</v>
          </cell>
        </row>
        <row r="49">
          <cell r="E49">
            <v>195</v>
          </cell>
        </row>
        <row r="50">
          <cell r="E50">
            <v>171.18</v>
          </cell>
        </row>
        <row r="51">
          <cell r="E51">
            <v>176.5</v>
          </cell>
        </row>
      </sheetData>
      <sheetData sheetId="35">
        <row r="4">
          <cell r="F4">
            <v>0.91328047571853321</v>
          </cell>
          <cell r="G4" t="str">
            <v>Bendrosios sąnaudos</v>
          </cell>
        </row>
        <row r="5">
          <cell r="F5">
            <v>0.95653034300791551</v>
          </cell>
          <cell r="G5" t="str">
            <v>Bendrosios sąnaudos</v>
          </cell>
        </row>
        <row r="6">
          <cell r="F6">
            <v>0</v>
          </cell>
          <cell r="G6" t="str">
            <v>Bendrosios sąnaudos</v>
          </cell>
        </row>
        <row r="7">
          <cell r="F7">
            <v>1</v>
          </cell>
          <cell r="G7" t="str">
            <v>Bendrosios sąnaudos</v>
          </cell>
        </row>
        <row r="8">
          <cell r="F8">
            <v>0.72141</v>
          </cell>
          <cell r="G8" t="str">
            <v>Bendrosios sąnaudos</v>
          </cell>
        </row>
        <row r="9">
          <cell r="F9">
            <v>0.67786000000000002</v>
          </cell>
          <cell r="G9" t="str">
            <v>Bendrosios sąnaudos</v>
          </cell>
        </row>
        <row r="10">
          <cell r="F10">
            <v>1</v>
          </cell>
          <cell r="G10" t="str">
            <v>Bendrosios sąnaudos</v>
          </cell>
        </row>
        <row r="11">
          <cell r="F11">
            <v>1</v>
          </cell>
          <cell r="G11" t="str">
            <v>Bendrosios sąnaudos</v>
          </cell>
        </row>
        <row r="12">
          <cell r="F12">
            <v>0</v>
          </cell>
          <cell r="G12" t="str">
            <v>Bendrosios sąnaudos</v>
          </cell>
        </row>
        <row r="13">
          <cell r="F13">
            <v>0.71160000000000001</v>
          </cell>
          <cell r="G13" t="str">
            <v>I.Apskaitos veikla</v>
          </cell>
        </row>
        <row r="14">
          <cell r="F14">
            <v>0.99209999999999998</v>
          </cell>
          <cell r="G14" t="str">
            <v>I.Apskaitos veikla</v>
          </cell>
        </row>
        <row r="15">
          <cell r="F15">
            <v>0.28593000000000002</v>
          </cell>
          <cell r="G15" t="str">
            <v>Netiesioginės sąnaudos</v>
          </cell>
        </row>
        <row r="16">
          <cell r="F16">
            <v>1.01799</v>
          </cell>
          <cell r="G16" t="str">
            <v>Netiesioginės sąnaudos</v>
          </cell>
        </row>
        <row r="17">
          <cell r="F17">
            <v>0.26164999999999999</v>
          </cell>
          <cell r="G17" t="str">
            <v>Netiesioginės sąnaudos</v>
          </cell>
        </row>
        <row r="18">
          <cell r="F18">
            <v>0.22869999999999999</v>
          </cell>
          <cell r="G18" t="str">
            <v>Netiesioginės sąnaudos</v>
          </cell>
        </row>
        <row r="19">
          <cell r="F19">
            <v>0.71357780000000004</v>
          </cell>
          <cell r="G19" t="str">
            <v>Netiesioginės sąnaudos</v>
          </cell>
        </row>
        <row r="20">
          <cell r="F20">
            <v>0.5</v>
          </cell>
          <cell r="G20" t="str">
            <v>III.Valymas</v>
          </cell>
        </row>
        <row r="21">
          <cell r="F21">
            <v>1.0882000000000001</v>
          </cell>
          <cell r="G21" t="str">
            <v>III.Valymas</v>
          </cell>
        </row>
        <row r="22">
          <cell r="F22">
            <v>1.0624</v>
          </cell>
          <cell r="G22" t="str">
            <v>III.Valymas</v>
          </cell>
        </row>
        <row r="23">
          <cell r="F23">
            <v>1.0961000000000001</v>
          </cell>
          <cell r="G23" t="str">
            <v>III.Valymas</v>
          </cell>
        </row>
        <row r="24">
          <cell r="F24">
            <v>0.5</v>
          </cell>
          <cell r="G24" t="str">
            <v>III.Surinkimas</v>
          </cell>
        </row>
        <row r="25">
          <cell r="F25">
            <v>1.007433</v>
          </cell>
          <cell r="G25" t="str">
            <v>III.Surinkimas</v>
          </cell>
        </row>
        <row r="26">
          <cell r="F26">
            <v>0.67442999999999997</v>
          </cell>
          <cell r="G26" t="str">
            <v>III.Surinkimas</v>
          </cell>
        </row>
        <row r="27">
          <cell r="F27">
            <v>0.19574</v>
          </cell>
          <cell r="G27" t="str">
            <v>III.Surinkimas</v>
          </cell>
        </row>
        <row r="28">
          <cell r="F28">
            <v>1.00743</v>
          </cell>
          <cell r="G28" t="str">
            <v>III.Surinkimas</v>
          </cell>
        </row>
        <row r="29">
          <cell r="F29">
            <v>0.67195000000000005</v>
          </cell>
          <cell r="G29" t="str">
            <v>III.Surinkimas</v>
          </cell>
        </row>
        <row r="30">
          <cell r="F30">
            <v>3.96E-3</v>
          </cell>
          <cell r="G30" t="str">
            <v>III.Surinkimas</v>
          </cell>
        </row>
        <row r="31">
          <cell r="F31">
            <v>0.38400000000000001</v>
          </cell>
          <cell r="G31" t="str">
            <v>III.Surinkimas</v>
          </cell>
        </row>
        <row r="32">
          <cell r="F32">
            <v>0.61792999999999998</v>
          </cell>
          <cell r="G32" t="str">
            <v>III.Surinkimas</v>
          </cell>
        </row>
        <row r="33">
          <cell r="F33">
            <v>0.91100000000000003</v>
          </cell>
          <cell r="G33" t="str">
            <v>II.Pristatymas</v>
          </cell>
        </row>
        <row r="34">
          <cell r="F34">
            <v>1.01</v>
          </cell>
          <cell r="G34" t="str">
            <v>II.Pristatymas</v>
          </cell>
        </row>
        <row r="35">
          <cell r="F35">
            <v>1.0342</v>
          </cell>
          <cell r="G35" t="str">
            <v>II.Pristatymas</v>
          </cell>
        </row>
        <row r="36">
          <cell r="F36">
            <v>0.94299999999999995</v>
          </cell>
          <cell r="G36" t="str">
            <v>III.Pav.nuotekos</v>
          </cell>
        </row>
        <row r="37">
          <cell r="F37">
            <v>1.0704</v>
          </cell>
          <cell r="G37" t="str">
            <v>III.Dumblas</v>
          </cell>
        </row>
        <row r="38">
          <cell r="F38">
            <v>0.51</v>
          </cell>
          <cell r="G38" t="str">
            <v>II.Gavyba</v>
          </cell>
        </row>
        <row r="39">
          <cell r="F39">
            <v>0.51</v>
          </cell>
          <cell r="G39" t="str">
            <v>II.Ruošimas</v>
          </cell>
        </row>
        <row r="40">
          <cell r="F40">
            <v>0.05</v>
          </cell>
          <cell r="G40" t="str">
            <v>V.Nereguliuojama</v>
          </cell>
        </row>
        <row r="41">
          <cell r="F41">
            <v>0.23899999999999999</v>
          </cell>
          <cell r="G41" t="str">
            <v>V.Nereguliuojama</v>
          </cell>
        </row>
        <row r="42">
          <cell r="F42">
            <v>0.36499999999999999</v>
          </cell>
          <cell r="G42" t="str">
            <v>V.Nereguliuojama</v>
          </cell>
        </row>
        <row r="43">
          <cell r="F43">
            <v>0.36099999999999999</v>
          </cell>
          <cell r="G43" t="str">
            <v>V.Nereguliuojama</v>
          </cell>
        </row>
        <row r="44">
          <cell r="F44">
            <v>0.26700000000000002</v>
          </cell>
          <cell r="G44" t="str">
            <v>V.Nereguliuojama</v>
          </cell>
        </row>
        <row r="45">
          <cell r="F45">
            <v>0.505</v>
          </cell>
          <cell r="G45" t="str">
            <v>V.Nereguliuojama</v>
          </cell>
        </row>
        <row r="46">
          <cell r="F46">
            <v>0.54620000000000002</v>
          </cell>
          <cell r="G46" t="str">
            <v>V.Nereguliuojama</v>
          </cell>
        </row>
        <row r="47">
          <cell r="F47">
            <v>0.52529999999999999</v>
          </cell>
          <cell r="G47" t="str">
            <v>V.Nereguliuojama</v>
          </cell>
        </row>
        <row r="48">
          <cell r="F48">
            <v>0.24229999999999999</v>
          </cell>
          <cell r="G48" t="str">
            <v>V.Nereguliuojama</v>
          </cell>
        </row>
        <row r="49">
          <cell r="F49">
            <v>0.24410000000000001</v>
          </cell>
          <cell r="G49" t="str">
            <v>V.Nereguliuojama</v>
          </cell>
        </row>
        <row r="50">
          <cell r="F50">
            <v>0.27350000000000002</v>
          </cell>
          <cell r="G50" t="str">
            <v>V.Nereguliuojama</v>
          </cell>
        </row>
        <row r="51">
          <cell r="F51">
            <v>0.19550000000000001</v>
          </cell>
          <cell r="G51" t="str">
            <v>V.Nereguliuojama</v>
          </cell>
        </row>
      </sheetData>
      <sheetData sheetId="36">
        <row r="5">
          <cell r="E5">
            <v>2910</v>
          </cell>
        </row>
        <row r="6">
          <cell r="E6">
            <v>1699</v>
          </cell>
        </row>
        <row r="7">
          <cell r="E7">
            <v>210</v>
          </cell>
        </row>
        <row r="8">
          <cell r="E8">
            <v>6771.5</v>
          </cell>
        </row>
        <row r="9">
          <cell r="E9">
            <v>0</v>
          </cell>
        </row>
        <row r="10">
          <cell r="E10">
            <v>688</v>
          </cell>
        </row>
        <row r="11">
          <cell r="E11">
            <v>518</v>
          </cell>
        </row>
        <row r="12">
          <cell r="E12">
            <v>500</v>
          </cell>
        </row>
        <row r="13">
          <cell r="E13">
            <v>70</v>
          </cell>
        </row>
        <row r="14">
          <cell r="E14">
            <v>12</v>
          </cell>
        </row>
        <row r="15">
          <cell r="E15">
            <v>0</v>
          </cell>
        </row>
        <row r="16">
          <cell r="E16">
            <v>0</v>
          </cell>
        </row>
        <row r="17">
          <cell r="E17">
            <v>0</v>
          </cell>
        </row>
        <row r="18">
          <cell r="E18">
            <v>0</v>
          </cell>
        </row>
        <row r="19">
          <cell r="E19">
            <v>300</v>
          </cell>
        </row>
        <row r="20">
          <cell r="E20">
            <v>0</v>
          </cell>
        </row>
        <row r="21">
          <cell r="E21">
            <v>0</v>
          </cell>
        </row>
        <row r="22">
          <cell r="E22">
            <v>0</v>
          </cell>
        </row>
        <row r="23">
          <cell r="E23">
            <v>0</v>
          </cell>
        </row>
        <row r="24">
          <cell r="E24">
            <v>0</v>
          </cell>
        </row>
        <row r="26">
          <cell r="E26">
            <v>25</v>
          </cell>
        </row>
        <row r="27">
          <cell r="E27">
            <v>46</v>
          </cell>
        </row>
        <row r="28">
          <cell r="E28">
            <v>100</v>
          </cell>
        </row>
        <row r="30">
          <cell r="E30">
            <v>2</v>
          </cell>
        </row>
        <row r="31">
          <cell r="E31">
            <v>2</v>
          </cell>
        </row>
        <row r="32">
          <cell r="E32">
            <v>193.93</v>
          </cell>
        </row>
        <row r="33">
          <cell r="E33">
            <v>193.9</v>
          </cell>
        </row>
        <row r="34">
          <cell r="E34">
            <v>0</v>
          </cell>
        </row>
        <row r="35">
          <cell r="E35">
            <v>32.1</v>
          </cell>
        </row>
        <row r="36">
          <cell r="E36">
            <v>0</v>
          </cell>
        </row>
        <row r="37">
          <cell r="E37">
            <v>175.2</v>
          </cell>
        </row>
        <row r="38">
          <cell r="E38">
            <v>0</v>
          </cell>
        </row>
        <row r="39">
          <cell r="E39">
            <v>1</v>
          </cell>
        </row>
        <row r="40">
          <cell r="E40">
            <v>1</v>
          </cell>
        </row>
        <row r="41">
          <cell r="E41">
            <v>0</v>
          </cell>
        </row>
        <row r="42">
          <cell r="E42">
            <v>0</v>
          </cell>
        </row>
        <row r="43">
          <cell r="E43">
            <v>0</v>
          </cell>
        </row>
        <row r="44">
          <cell r="E44">
            <v>0</v>
          </cell>
        </row>
        <row r="45">
          <cell r="E45">
            <v>1</v>
          </cell>
        </row>
        <row r="46">
          <cell r="E46">
            <v>2</v>
          </cell>
        </row>
        <row r="47">
          <cell r="E47">
            <v>0</v>
          </cell>
        </row>
        <row r="48">
          <cell r="E48">
            <v>12</v>
          </cell>
        </row>
        <row r="49">
          <cell r="E49">
            <v>1</v>
          </cell>
        </row>
        <row r="50">
          <cell r="E50">
            <v>90</v>
          </cell>
        </row>
        <row r="52">
          <cell r="E52">
            <v>25</v>
          </cell>
        </row>
        <row r="53">
          <cell r="E53">
            <v>1</v>
          </cell>
        </row>
        <row r="54">
          <cell r="E54">
            <v>2</v>
          </cell>
        </row>
        <row r="55">
          <cell r="E55">
            <v>15</v>
          </cell>
        </row>
        <row r="57">
          <cell r="E57">
            <v>32</v>
          </cell>
        </row>
        <row r="58">
          <cell r="E58">
            <v>109.5</v>
          </cell>
        </row>
        <row r="59">
          <cell r="E59">
            <v>0</v>
          </cell>
        </row>
        <row r="60">
          <cell r="E60">
            <v>0</v>
          </cell>
        </row>
        <row r="61">
          <cell r="E61">
            <v>0</v>
          </cell>
        </row>
        <row r="62">
          <cell r="E62">
            <v>0</v>
          </cell>
        </row>
        <row r="64">
          <cell r="E64">
            <v>4158</v>
          </cell>
        </row>
        <row r="65">
          <cell r="E65">
            <v>2476</v>
          </cell>
        </row>
        <row r="66">
          <cell r="E66">
            <v>418</v>
          </cell>
        </row>
        <row r="67">
          <cell r="E67">
            <v>2476</v>
          </cell>
        </row>
        <row r="68">
          <cell r="E68">
            <v>189</v>
          </cell>
        </row>
        <row r="70">
          <cell r="E70">
            <v>5</v>
          </cell>
        </row>
        <row r="71">
          <cell r="E71">
            <v>29</v>
          </cell>
        </row>
        <row r="72">
          <cell r="E72">
            <v>57</v>
          </cell>
        </row>
        <row r="73">
          <cell r="E73">
            <v>8</v>
          </cell>
        </row>
        <row r="74">
          <cell r="E74">
            <v>84.1</v>
          </cell>
        </row>
        <row r="75">
          <cell r="E75">
            <v>12</v>
          </cell>
        </row>
        <row r="76">
          <cell r="E76">
            <v>0</v>
          </cell>
        </row>
        <row r="78">
          <cell r="E78">
            <v>1837</v>
          </cell>
        </row>
        <row r="79">
          <cell r="E79">
            <v>1567</v>
          </cell>
        </row>
        <row r="80">
          <cell r="E80">
            <v>150</v>
          </cell>
        </row>
        <row r="81">
          <cell r="E81">
            <v>35</v>
          </cell>
        </row>
        <row r="83">
          <cell r="E83">
            <v>1</v>
          </cell>
        </row>
        <row r="84">
          <cell r="E84">
            <v>0</v>
          </cell>
        </row>
        <row r="85">
          <cell r="E85">
            <v>0</v>
          </cell>
        </row>
        <row r="86">
          <cell r="E86">
            <v>0</v>
          </cell>
        </row>
        <row r="87">
          <cell r="E87">
            <v>25</v>
          </cell>
        </row>
        <row r="88">
          <cell r="E88">
            <v>0</v>
          </cell>
        </row>
        <row r="89">
          <cell r="E89">
            <v>14</v>
          </cell>
        </row>
        <row r="90">
          <cell r="E90">
            <v>54</v>
          </cell>
        </row>
        <row r="91">
          <cell r="E91">
            <v>0</v>
          </cell>
        </row>
        <row r="93">
          <cell r="E93">
            <v>0</v>
          </cell>
        </row>
        <row r="94">
          <cell r="E94">
            <v>0</v>
          </cell>
        </row>
        <row r="95">
          <cell r="E95">
            <v>0</v>
          </cell>
        </row>
        <row r="96">
          <cell r="E96">
            <v>0</v>
          </cell>
        </row>
        <row r="97">
          <cell r="E97">
            <v>0</v>
          </cell>
        </row>
        <row r="98">
          <cell r="E98">
            <v>2</v>
          </cell>
        </row>
        <row r="99">
          <cell r="E99">
            <v>104.1</v>
          </cell>
        </row>
        <row r="100">
          <cell r="E100">
            <v>3</v>
          </cell>
        </row>
        <row r="101">
          <cell r="E101">
            <v>460.3</v>
          </cell>
        </row>
        <row r="102">
          <cell r="E102">
            <v>14</v>
          </cell>
        </row>
        <row r="103">
          <cell r="E103">
            <v>26</v>
          </cell>
        </row>
        <row r="104">
          <cell r="E104">
            <v>1</v>
          </cell>
        </row>
        <row r="106">
          <cell r="E106">
            <v>178.9</v>
          </cell>
        </row>
        <row r="107">
          <cell r="E107">
            <v>177.9</v>
          </cell>
        </row>
        <row r="108">
          <cell r="E108">
            <v>0</v>
          </cell>
        </row>
        <row r="109">
          <cell r="E109">
            <v>40.4</v>
          </cell>
        </row>
        <row r="110">
          <cell r="E110">
            <v>8.4</v>
          </cell>
        </row>
        <row r="112">
          <cell r="E112">
            <v>3.2</v>
          </cell>
        </row>
        <row r="113">
          <cell r="E113">
            <v>1.7</v>
          </cell>
        </row>
        <row r="114">
          <cell r="E114">
            <v>0</v>
          </cell>
        </row>
        <row r="115">
          <cell r="E115">
            <v>7.6</v>
          </cell>
        </row>
        <row r="116">
          <cell r="E116">
            <v>1.4</v>
          </cell>
        </row>
        <row r="118">
          <cell r="E118">
            <v>0</v>
          </cell>
        </row>
        <row r="119">
          <cell r="E119">
            <v>0</v>
          </cell>
        </row>
        <row r="120">
          <cell r="E120">
            <v>0</v>
          </cell>
        </row>
        <row r="121">
          <cell r="E121">
            <v>0</v>
          </cell>
        </row>
        <row r="126">
          <cell r="E126">
            <v>0</v>
          </cell>
        </row>
        <row r="127">
          <cell r="E127">
            <v>0</v>
          </cell>
        </row>
        <row r="128">
          <cell r="E128">
            <v>0</v>
          </cell>
        </row>
        <row r="130">
          <cell r="E130">
            <v>2</v>
          </cell>
        </row>
        <row r="131">
          <cell r="E131">
            <v>3.2</v>
          </cell>
        </row>
        <row r="132">
          <cell r="E132">
            <v>0</v>
          </cell>
        </row>
        <row r="134">
          <cell r="E134">
            <v>2</v>
          </cell>
        </row>
        <row r="135">
          <cell r="E135">
            <v>3.2</v>
          </cell>
        </row>
        <row r="136">
          <cell r="E136">
            <v>0</v>
          </cell>
        </row>
        <row r="140">
          <cell r="E140">
            <v>3.6</v>
          </cell>
        </row>
        <row r="141">
          <cell r="E141">
            <v>0.97689999999999999</v>
          </cell>
        </row>
        <row r="142">
          <cell r="E142">
            <v>0.1</v>
          </cell>
        </row>
        <row r="143">
          <cell r="E143">
            <v>1</v>
          </cell>
        </row>
        <row r="145">
          <cell r="E145">
            <v>3.6</v>
          </cell>
        </row>
        <row r="146">
          <cell r="E146">
            <v>0.79</v>
          </cell>
        </row>
        <row r="147">
          <cell r="E147">
            <v>0.1</v>
          </cell>
        </row>
        <row r="148">
          <cell r="E148">
            <v>3</v>
          </cell>
        </row>
        <row r="150">
          <cell r="E150">
            <v>0</v>
          </cell>
        </row>
        <row r="151">
          <cell r="E151">
            <v>0</v>
          </cell>
        </row>
        <row r="152">
          <cell r="E152">
            <v>0</v>
          </cell>
        </row>
        <row r="153">
          <cell r="E153">
            <v>0</v>
          </cell>
        </row>
        <row r="155">
          <cell r="E155">
            <v>0</v>
          </cell>
        </row>
        <row r="156">
          <cell r="E156">
            <v>0</v>
          </cell>
        </row>
        <row r="157">
          <cell r="E157">
            <v>0</v>
          </cell>
        </row>
        <row r="158">
          <cell r="E158">
            <v>0</v>
          </cell>
        </row>
        <row r="160">
          <cell r="E160">
            <v>0</v>
          </cell>
        </row>
        <row r="161">
          <cell r="E161">
            <v>0</v>
          </cell>
        </row>
        <row r="162">
          <cell r="E162">
            <v>0</v>
          </cell>
        </row>
        <row r="163">
          <cell r="E163">
            <v>0</v>
          </cell>
        </row>
        <row r="165">
          <cell r="E165">
            <v>0</v>
          </cell>
        </row>
        <row r="166">
          <cell r="E166">
            <v>0</v>
          </cell>
        </row>
        <row r="167">
          <cell r="E167">
            <v>0</v>
          </cell>
        </row>
        <row r="168">
          <cell r="E168">
            <v>0</v>
          </cell>
        </row>
        <row r="169">
          <cell r="E169">
            <v>0</v>
          </cell>
        </row>
        <row r="171">
          <cell r="E171">
            <v>0</v>
          </cell>
        </row>
        <row r="172">
          <cell r="E172">
            <v>0</v>
          </cell>
        </row>
        <row r="173">
          <cell r="E173">
            <v>0</v>
          </cell>
        </row>
        <row r="174">
          <cell r="E174">
            <v>0</v>
          </cell>
        </row>
        <row r="175">
          <cell r="E175">
            <v>0</v>
          </cell>
        </row>
        <row r="176">
          <cell r="E176">
            <v>0</v>
          </cell>
        </row>
        <row r="177">
          <cell r="E177">
            <v>0</v>
          </cell>
        </row>
        <row r="180">
          <cell r="E180">
            <v>0</v>
          </cell>
        </row>
        <row r="181">
          <cell r="E181">
            <v>2</v>
          </cell>
        </row>
        <row r="182">
          <cell r="E182">
            <v>2</v>
          </cell>
        </row>
        <row r="183">
          <cell r="E183">
            <v>8</v>
          </cell>
        </row>
        <row r="185">
          <cell r="E185">
            <v>0</v>
          </cell>
        </row>
        <row r="186">
          <cell r="E186">
            <v>0</v>
          </cell>
        </row>
        <row r="187">
          <cell r="E187">
            <v>2</v>
          </cell>
        </row>
        <row r="188">
          <cell r="E188">
            <v>2</v>
          </cell>
        </row>
        <row r="189">
          <cell r="E189">
            <v>1</v>
          </cell>
        </row>
      </sheetData>
      <sheetData sheetId="37">
        <row r="6">
          <cell r="E6">
            <v>9.882028</v>
          </cell>
        </row>
        <row r="7">
          <cell r="E7">
            <v>0.97084800000000004</v>
          </cell>
        </row>
        <row r="8">
          <cell r="E8">
            <v>0.45569999999999999</v>
          </cell>
        </row>
        <row r="9">
          <cell r="E9">
            <v>20.837955000000001</v>
          </cell>
        </row>
        <row r="10">
          <cell r="E10">
            <v>25.765056900000001</v>
          </cell>
        </row>
        <row r="11">
          <cell r="E11">
            <v>4.9371999999999998</v>
          </cell>
        </row>
        <row r="12">
          <cell r="E12">
            <v>0</v>
          </cell>
        </row>
        <row r="13">
          <cell r="E13">
            <v>1.7430000000000001</v>
          </cell>
        </row>
        <row r="15">
          <cell r="E15">
            <v>296.91797200000002</v>
          </cell>
        </row>
        <row r="16">
          <cell r="E16">
            <v>32.739151999999997</v>
          </cell>
        </row>
        <row r="17">
          <cell r="E17">
            <v>10.394299999999999</v>
          </cell>
        </row>
        <row r="18">
          <cell r="E18">
            <v>107.712045</v>
          </cell>
        </row>
        <row r="19">
          <cell r="E19">
            <v>527.96494310000003</v>
          </cell>
        </row>
        <row r="20">
          <cell r="E20">
            <v>5.3487999999999998</v>
          </cell>
        </row>
        <row r="21">
          <cell r="E21">
            <v>0</v>
          </cell>
        </row>
        <row r="22">
          <cell r="E22">
            <v>6.0069999999999997</v>
          </cell>
        </row>
        <row r="23">
          <cell r="E23">
            <v>0.23599999999999999</v>
          </cell>
        </row>
        <row r="24">
          <cell r="E24">
            <v>8.9250000000000007</v>
          </cell>
        </row>
        <row r="25">
          <cell r="E25">
            <v>33.399000000000001</v>
          </cell>
        </row>
        <row r="26">
          <cell r="E26">
            <v>0</v>
          </cell>
        </row>
      </sheetData>
      <sheetData sheetId="38"/>
      <sheetData sheetId="39">
        <row r="12">
          <cell r="E12">
            <v>-130026.37</v>
          </cell>
          <cell r="F12">
            <v>130834.58901849996</v>
          </cell>
        </row>
      </sheetData>
      <sheetData sheetId="40"/>
      <sheetData sheetId="41"/>
      <sheetData sheetId="42">
        <row r="7">
          <cell r="U7">
            <v>655.95601449275364</v>
          </cell>
          <cell r="V7">
            <v>5860.5614219279641</v>
          </cell>
          <cell r="W7">
            <v>3322.9753213786039</v>
          </cell>
          <cell r="X7">
            <v>36614.829708174097</v>
          </cell>
          <cell r="Y7">
            <v>69374.550675618462</v>
          </cell>
          <cell r="Z7">
            <v>4499.5907014812174</v>
          </cell>
          <cell r="AA7">
            <v>415.64392514180349</v>
          </cell>
          <cell r="AB7">
            <v>0</v>
          </cell>
          <cell r="AC7">
            <v>0</v>
          </cell>
          <cell r="AD7">
            <v>778.36116295086799</v>
          </cell>
          <cell r="AE7">
            <v>4111.1773166118683</v>
          </cell>
          <cell r="AP7">
            <v>5200.9427707222758</v>
          </cell>
        </row>
        <row r="8">
          <cell r="U8">
            <v>0</v>
          </cell>
          <cell r="V8">
            <v>0</v>
          </cell>
          <cell r="W8">
            <v>0</v>
          </cell>
          <cell r="X8">
            <v>0</v>
          </cell>
          <cell r="Y8">
            <v>0</v>
          </cell>
          <cell r="Z8">
            <v>0</v>
          </cell>
          <cell r="AA8">
            <v>0</v>
          </cell>
          <cell r="AB8">
            <v>0</v>
          </cell>
          <cell r="AC8">
            <v>0</v>
          </cell>
          <cell r="AD8">
            <v>0</v>
          </cell>
        </row>
        <row r="9">
          <cell r="U9">
            <v>16491.78</v>
          </cell>
          <cell r="V9">
            <v>4456.92</v>
          </cell>
          <cell r="W9">
            <v>719.73</v>
          </cell>
          <cell r="X9">
            <v>16620.22</v>
          </cell>
          <cell r="Y9">
            <v>7967.82</v>
          </cell>
          <cell r="Z9">
            <v>1332.49</v>
          </cell>
          <cell r="AA9">
            <v>1210.1400000000001</v>
          </cell>
          <cell r="AB9">
            <v>1273</v>
          </cell>
          <cell r="AC9">
            <v>0</v>
          </cell>
          <cell r="AD9">
            <v>1285.55</v>
          </cell>
          <cell r="AE9">
            <v>3348.23</v>
          </cell>
          <cell r="AP9">
            <v>0</v>
          </cell>
        </row>
        <row r="10">
          <cell r="U10">
            <v>0</v>
          </cell>
          <cell r="V10">
            <v>0</v>
          </cell>
          <cell r="W10">
            <v>0</v>
          </cell>
          <cell r="X10">
            <v>446.91</v>
          </cell>
          <cell r="Y10">
            <v>15853.76</v>
          </cell>
          <cell r="Z10">
            <v>1281.56</v>
          </cell>
          <cell r="AA10">
            <v>0</v>
          </cell>
          <cell r="AB10">
            <v>0</v>
          </cell>
          <cell r="AC10">
            <v>0</v>
          </cell>
          <cell r="AD10">
            <v>0</v>
          </cell>
          <cell r="AE10">
            <v>0</v>
          </cell>
          <cell r="AP10">
            <v>1375.5</v>
          </cell>
        </row>
        <row r="11">
          <cell r="U11">
            <v>649.9</v>
          </cell>
          <cell r="V11">
            <v>0</v>
          </cell>
          <cell r="W11">
            <v>0</v>
          </cell>
          <cell r="X11">
            <v>0</v>
          </cell>
          <cell r="Y11">
            <v>0</v>
          </cell>
          <cell r="Z11">
            <v>0</v>
          </cell>
          <cell r="AA11">
            <v>0</v>
          </cell>
          <cell r="AB11">
            <v>0</v>
          </cell>
          <cell r="AC11">
            <v>0</v>
          </cell>
          <cell r="AD11">
            <v>0</v>
          </cell>
          <cell r="AE11">
            <v>0</v>
          </cell>
          <cell r="AP11">
            <v>0</v>
          </cell>
        </row>
        <row r="12">
          <cell r="U12">
            <v>0</v>
          </cell>
          <cell r="V12">
            <v>0</v>
          </cell>
          <cell r="W12">
            <v>0</v>
          </cell>
          <cell r="X12">
            <v>0</v>
          </cell>
          <cell r="Y12">
            <v>0</v>
          </cell>
          <cell r="Z12">
            <v>0</v>
          </cell>
          <cell r="AA12">
            <v>0</v>
          </cell>
          <cell r="AB12">
            <v>0</v>
          </cell>
          <cell r="AC12">
            <v>0</v>
          </cell>
          <cell r="AD12">
            <v>0</v>
          </cell>
          <cell r="AE12">
            <v>0</v>
          </cell>
          <cell r="AP12">
            <v>0</v>
          </cell>
        </row>
        <row r="13">
          <cell r="U13">
            <v>0</v>
          </cell>
          <cell r="V13">
            <v>0</v>
          </cell>
          <cell r="W13">
            <v>0</v>
          </cell>
          <cell r="X13">
            <v>0</v>
          </cell>
          <cell r="Y13">
            <v>0</v>
          </cell>
          <cell r="Z13">
            <v>0</v>
          </cell>
          <cell r="AA13">
            <v>0</v>
          </cell>
          <cell r="AB13">
            <v>0</v>
          </cell>
          <cell r="AC13">
            <v>0</v>
          </cell>
          <cell r="AD13">
            <v>0</v>
          </cell>
          <cell r="AE13">
            <v>0</v>
          </cell>
          <cell r="AP13">
            <v>0</v>
          </cell>
        </row>
        <row r="14">
          <cell r="U14">
            <v>21333.25</v>
          </cell>
          <cell r="V14">
            <v>6433.78</v>
          </cell>
          <cell r="W14">
            <v>6443.78</v>
          </cell>
          <cell r="X14">
            <v>38004.800000000003</v>
          </cell>
          <cell r="Y14">
            <v>60202.09</v>
          </cell>
          <cell r="Z14">
            <v>37217.19</v>
          </cell>
          <cell r="AA14">
            <v>10154.83</v>
          </cell>
          <cell r="AB14">
            <v>12462.11</v>
          </cell>
          <cell r="AC14">
            <v>0</v>
          </cell>
          <cell r="AD14">
            <v>8428.19</v>
          </cell>
          <cell r="AE14">
            <v>29096.67</v>
          </cell>
          <cell r="AP14">
            <v>121189.98</v>
          </cell>
        </row>
        <row r="15">
          <cell r="U15">
            <v>376.38</v>
          </cell>
          <cell r="V15">
            <v>106.11</v>
          </cell>
          <cell r="W15">
            <v>109.15</v>
          </cell>
          <cell r="X15">
            <v>640.97</v>
          </cell>
          <cell r="Y15">
            <v>1025.57</v>
          </cell>
          <cell r="Z15">
            <v>627.12</v>
          </cell>
          <cell r="AA15">
            <v>173.74</v>
          </cell>
          <cell r="AB15">
            <v>219.21</v>
          </cell>
          <cell r="AC15">
            <v>0</v>
          </cell>
          <cell r="AD15">
            <v>1038.46</v>
          </cell>
          <cell r="AE15">
            <v>714.08</v>
          </cell>
          <cell r="AP15">
            <v>2539.46</v>
          </cell>
        </row>
        <row r="16">
          <cell r="U16">
            <v>0</v>
          </cell>
          <cell r="V16">
            <v>0</v>
          </cell>
          <cell r="W16">
            <v>0</v>
          </cell>
          <cell r="X16">
            <v>0</v>
          </cell>
          <cell r="Y16">
            <v>0</v>
          </cell>
          <cell r="Z16">
            <v>0</v>
          </cell>
          <cell r="AA16">
            <v>0</v>
          </cell>
          <cell r="AB16">
            <v>0</v>
          </cell>
          <cell r="AC16">
            <v>0</v>
          </cell>
          <cell r="AD16">
            <v>0</v>
          </cell>
          <cell r="AE16">
            <v>0</v>
          </cell>
          <cell r="AP16">
            <v>0</v>
          </cell>
        </row>
        <row r="17">
          <cell r="U17">
            <v>0</v>
          </cell>
          <cell r="V17">
            <v>0</v>
          </cell>
          <cell r="W17">
            <v>0</v>
          </cell>
          <cell r="X17">
            <v>0</v>
          </cell>
          <cell r="Y17">
            <v>0</v>
          </cell>
          <cell r="Z17">
            <v>0</v>
          </cell>
          <cell r="AA17">
            <v>0</v>
          </cell>
          <cell r="AB17">
            <v>0</v>
          </cell>
          <cell r="AC17">
            <v>0</v>
          </cell>
          <cell r="AD17">
            <v>0</v>
          </cell>
          <cell r="AE17">
            <v>0</v>
          </cell>
          <cell r="AP17">
            <v>0</v>
          </cell>
        </row>
        <row r="18">
          <cell r="U18">
            <v>0</v>
          </cell>
          <cell r="V18">
            <v>0</v>
          </cell>
          <cell r="W18">
            <v>0</v>
          </cell>
          <cell r="X18">
            <v>0</v>
          </cell>
          <cell r="Y18">
            <v>0</v>
          </cell>
          <cell r="Z18">
            <v>0</v>
          </cell>
          <cell r="AA18">
            <v>0</v>
          </cell>
          <cell r="AB18">
            <v>0</v>
          </cell>
          <cell r="AC18">
            <v>0</v>
          </cell>
          <cell r="AD18">
            <v>0</v>
          </cell>
          <cell r="AE18">
            <v>0</v>
          </cell>
          <cell r="AP18">
            <v>0</v>
          </cell>
        </row>
        <row r="19">
          <cell r="V19">
            <v>31377.007014300001</v>
          </cell>
          <cell r="W19">
            <v>2497.0381600000001</v>
          </cell>
          <cell r="X19">
            <v>-1033.7798399999997</v>
          </cell>
          <cell r="Y19">
            <v>16086.342547</v>
          </cell>
          <cell r="Z19">
            <v>46358.903575799995</v>
          </cell>
          <cell r="AA19">
            <v>357.63362045498735</v>
          </cell>
          <cell r="AB19">
            <v>0</v>
          </cell>
          <cell r="AC19">
            <v>0</v>
          </cell>
          <cell r="AD19">
            <v>0</v>
          </cell>
          <cell r="AE19">
            <v>710.71723612903224</v>
          </cell>
          <cell r="AP19">
            <v>0</v>
          </cell>
        </row>
        <row r="20">
          <cell r="U20">
            <v>0</v>
          </cell>
          <cell r="V20">
            <v>29.992985699999998</v>
          </cell>
          <cell r="W20">
            <v>467.15184000000011</v>
          </cell>
          <cell r="X20">
            <v>1964.9498399999995</v>
          </cell>
          <cell r="Y20">
            <v>134.20745299999999</v>
          </cell>
          <cell r="Z20">
            <v>425.61642419999993</v>
          </cell>
          <cell r="AA20">
            <v>470.2963795450126</v>
          </cell>
          <cell r="AB20">
            <v>0</v>
          </cell>
          <cell r="AC20">
            <v>0</v>
          </cell>
          <cell r="AD20">
            <v>1389.29</v>
          </cell>
          <cell r="AE20">
            <v>-29.537236129032294</v>
          </cell>
          <cell r="AP20">
            <v>888.58999999999992</v>
          </cell>
        </row>
        <row r="21">
          <cell r="U21">
            <v>0</v>
          </cell>
          <cell r="V21">
            <v>0</v>
          </cell>
          <cell r="W21">
            <v>0</v>
          </cell>
          <cell r="X21">
            <v>0</v>
          </cell>
          <cell r="Y21">
            <v>0</v>
          </cell>
          <cell r="Z21">
            <v>0</v>
          </cell>
          <cell r="AA21">
            <v>0</v>
          </cell>
          <cell r="AB21">
            <v>0</v>
          </cell>
          <cell r="AC21">
            <v>0</v>
          </cell>
          <cell r="AD21">
            <v>3319.27</v>
          </cell>
          <cell r="AE21">
            <v>751.88</v>
          </cell>
          <cell r="AP21">
            <v>1126.23</v>
          </cell>
        </row>
        <row r="22">
          <cell r="W22">
            <v>-0.2</v>
          </cell>
          <cell r="Z22">
            <v>-2.0499999999999998</v>
          </cell>
          <cell r="AA22">
            <v>1036.72</v>
          </cell>
          <cell r="AB22">
            <v>0</v>
          </cell>
          <cell r="AC22">
            <v>0</v>
          </cell>
          <cell r="AD22">
            <v>1378.26</v>
          </cell>
        </row>
        <row r="23">
          <cell r="AA23">
            <v>0</v>
          </cell>
          <cell r="AB23">
            <v>0</v>
          </cell>
          <cell r="AC23">
            <v>0</v>
          </cell>
          <cell r="AD23">
            <v>0</v>
          </cell>
        </row>
        <row r="24">
          <cell r="U24">
            <v>0</v>
          </cell>
          <cell r="V24">
            <v>0</v>
          </cell>
          <cell r="W24">
            <v>0</v>
          </cell>
          <cell r="X24">
            <v>0</v>
          </cell>
          <cell r="Y24">
            <v>0</v>
          </cell>
          <cell r="Z24">
            <v>0</v>
          </cell>
          <cell r="AA24">
            <v>979.8</v>
          </cell>
          <cell r="AB24">
            <v>0</v>
          </cell>
          <cell r="AC24">
            <v>0</v>
          </cell>
          <cell r="AD24">
            <v>9147.14</v>
          </cell>
          <cell r="AE24">
            <v>15317.06</v>
          </cell>
          <cell r="AP24">
            <v>0</v>
          </cell>
        </row>
        <row r="25">
          <cell r="U25">
            <v>2341.35</v>
          </cell>
          <cell r="V25">
            <v>0</v>
          </cell>
          <cell r="W25">
            <v>0</v>
          </cell>
          <cell r="X25">
            <v>0</v>
          </cell>
          <cell r="Y25">
            <v>0</v>
          </cell>
          <cell r="Z25">
            <v>0</v>
          </cell>
          <cell r="AA25">
            <v>0</v>
          </cell>
          <cell r="AB25">
            <v>0</v>
          </cell>
          <cell r="AC25">
            <v>0</v>
          </cell>
          <cell r="AD25">
            <v>214.72</v>
          </cell>
          <cell r="AE25">
            <v>0</v>
          </cell>
          <cell r="AP25">
            <v>0</v>
          </cell>
        </row>
        <row r="26">
          <cell r="U26">
            <v>2544.1799999999998</v>
          </cell>
          <cell r="V26">
            <v>0</v>
          </cell>
          <cell r="W26">
            <v>0</v>
          </cell>
          <cell r="X26">
            <v>0</v>
          </cell>
          <cell r="Y26">
            <v>0</v>
          </cell>
          <cell r="Z26">
            <v>0</v>
          </cell>
          <cell r="AA26">
            <v>0</v>
          </cell>
          <cell r="AB26">
            <v>0</v>
          </cell>
          <cell r="AC26">
            <v>0</v>
          </cell>
          <cell r="AD26">
            <v>0</v>
          </cell>
          <cell r="AE26">
            <v>4206.5200000000004</v>
          </cell>
          <cell r="AP26">
            <v>4469.55</v>
          </cell>
        </row>
        <row r="27">
          <cell r="U27">
            <v>0</v>
          </cell>
          <cell r="V27">
            <v>0</v>
          </cell>
          <cell r="W27">
            <v>0</v>
          </cell>
          <cell r="X27">
            <v>9325.16</v>
          </cell>
          <cell r="Y27">
            <v>0</v>
          </cell>
          <cell r="Z27">
            <v>3704.67</v>
          </cell>
          <cell r="AA27">
            <v>103.99</v>
          </cell>
          <cell r="AB27">
            <v>207.65</v>
          </cell>
          <cell r="AC27">
            <v>0</v>
          </cell>
          <cell r="AD27">
            <v>0</v>
          </cell>
          <cell r="AE27">
            <v>0</v>
          </cell>
          <cell r="AP27">
            <v>0</v>
          </cell>
        </row>
        <row r="28">
          <cell r="U28">
            <v>24.16</v>
          </cell>
          <cell r="V28">
            <v>0</v>
          </cell>
          <cell r="W28">
            <v>0</v>
          </cell>
          <cell r="X28">
            <v>0</v>
          </cell>
          <cell r="Y28">
            <v>0</v>
          </cell>
          <cell r="Z28">
            <v>0</v>
          </cell>
          <cell r="AA28">
            <v>0</v>
          </cell>
          <cell r="AB28">
            <v>0</v>
          </cell>
          <cell r="AC28">
            <v>0</v>
          </cell>
          <cell r="AD28">
            <v>0</v>
          </cell>
          <cell r="AE28">
            <v>30.64</v>
          </cell>
          <cell r="AP28">
            <v>1321.02</v>
          </cell>
        </row>
        <row r="29">
          <cell r="U29">
            <v>0</v>
          </cell>
          <cell r="V29">
            <v>0</v>
          </cell>
          <cell r="W29">
            <v>0</v>
          </cell>
          <cell r="X29">
            <v>0</v>
          </cell>
          <cell r="Y29">
            <v>0</v>
          </cell>
          <cell r="Z29">
            <v>0</v>
          </cell>
          <cell r="AA29">
            <v>0</v>
          </cell>
          <cell r="AB29">
            <v>0</v>
          </cell>
          <cell r="AC29">
            <v>0</v>
          </cell>
          <cell r="AD29">
            <v>0</v>
          </cell>
          <cell r="AE29">
            <v>0</v>
          </cell>
          <cell r="AP29">
            <v>811.22</v>
          </cell>
        </row>
        <row r="30">
          <cell r="U30">
            <v>191.95</v>
          </cell>
          <cell r="V30">
            <v>644.70000000000005</v>
          </cell>
          <cell r="W30">
            <v>233.72</v>
          </cell>
          <cell r="X30">
            <v>0</v>
          </cell>
          <cell r="Y30">
            <v>561.30999999999995</v>
          </cell>
          <cell r="Z30">
            <v>402.28</v>
          </cell>
          <cell r="AA30">
            <v>0</v>
          </cell>
          <cell r="AB30">
            <v>0</v>
          </cell>
          <cell r="AC30">
            <v>0</v>
          </cell>
          <cell r="AD30">
            <v>0</v>
          </cell>
          <cell r="AE30">
            <v>0</v>
          </cell>
          <cell r="AP30">
            <v>2125.94</v>
          </cell>
        </row>
        <row r="31">
          <cell r="U31">
            <v>0</v>
          </cell>
          <cell r="V31">
            <v>0</v>
          </cell>
          <cell r="W31">
            <v>0</v>
          </cell>
          <cell r="X31">
            <v>0</v>
          </cell>
          <cell r="Y31">
            <v>0</v>
          </cell>
          <cell r="Z31">
            <v>0</v>
          </cell>
          <cell r="AA31">
            <v>0</v>
          </cell>
          <cell r="AB31">
            <v>0</v>
          </cell>
          <cell r="AC31">
            <v>0</v>
          </cell>
          <cell r="AD31">
            <v>0</v>
          </cell>
          <cell r="AE31">
            <v>0</v>
          </cell>
          <cell r="AP31">
            <v>0</v>
          </cell>
        </row>
        <row r="32">
          <cell r="U32">
            <v>0</v>
          </cell>
          <cell r="V32">
            <v>0</v>
          </cell>
          <cell r="W32">
            <v>0</v>
          </cell>
          <cell r="X32">
            <v>0</v>
          </cell>
          <cell r="Y32">
            <v>0</v>
          </cell>
          <cell r="Z32">
            <v>0</v>
          </cell>
          <cell r="AA32">
            <v>0</v>
          </cell>
          <cell r="AB32">
            <v>0</v>
          </cell>
          <cell r="AC32">
            <v>0</v>
          </cell>
          <cell r="AD32">
            <v>0</v>
          </cell>
          <cell r="AE32">
            <v>0</v>
          </cell>
          <cell r="AP32">
            <v>0</v>
          </cell>
        </row>
        <row r="33">
          <cell r="U33">
            <v>0</v>
          </cell>
          <cell r="AC33">
            <v>0</v>
          </cell>
        </row>
        <row r="34">
          <cell r="U34">
            <v>0</v>
          </cell>
          <cell r="V34">
            <v>0</v>
          </cell>
          <cell r="W34">
            <v>0</v>
          </cell>
          <cell r="X34">
            <v>0</v>
          </cell>
          <cell r="Y34">
            <v>0</v>
          </cell>
          <cell r="Z34">
            <v>0</v>
          </cell>
          <cell r="AA34">
            <v>0</v>
          </cell>
          <cell r="AB34">
            <v>0</v>
          </cell>
          <cell r="AC34">
            <v>0</v>
          </cell>
          <cell r="AD34">
            <v>0</v>
          </cell>
          <cell r="AE34">
            <v>0</v>
          </cell>
          <cell r="AP34">
            <v>0</v>
          </cell>
        </row>
        <row r="35">
          <cell r="U35">
            <v>0</v>
          </cell>
          <cell r="V35">
            <v>0</v>
          </cell>
          <cell r="W35">
            <v>0</v>
          </cell>
          <cell r="X35">
            <v>0</v>
          </cell>
          <cell r="Y35">
            <v>0</v>
          </cell>
          <cell r="Z35">
            <v>0</v>
          </cell>
          <cell r="AA35">
            <v>0</v>
          </cell>
          <cell r="AB35">
            <v>0</v>
          </cell>
          <cell r="AC35">
            <v>0</v>
          </cell>
          <cell r="AD35">
            <v>0</v>
          </cell>
          <cell r="AE35">
            <v>0</v>
          </cell>
          <cell r="AP35">
            <v>10600</v>
          </cell>
        </row>
        <row r="36">
          <cell r="U36">
            <v>0</v>
          </cell>
          <cell r="V36">
            <v>0</v>
          </cell>
          <cell r="W36">
            <v>0</v>
          </cell>
          <cell r="X36">
            <v>0</v>
          </cell>
          <cell r="Y36">
            <v>0</v>
          </cell>
          <cell r="Z36">
            <v>0</v>
          </cell>
          <cell r="AA36">
            <v>0</v>
          </cell>
          <cell r="AB36">
            <v>0</v>
          </cell>
          <cell r="AC36">
            <v>0</v>
          </cell>
          <cell r="AD36">
            <v>2857.24</v>
          </cell>
          <cell r="AE36">
            <v>29.75</v>
          </cell>
          <cell r="AP36">
            <v>2730.9</v>
          </cell>
        </row>
        <row r="37">
          <cell r="U37">
            <v>0</v>
          </cell>
          <cell r="V37">
            <v>0</v>
          </cell>
          <cell r="W37">
            <v>0</v>
          </cell>
          <cell r="X37">
            <v>0</v>
          </cell>
          <cell r="Y37">
            <v>0</v>
          </cell>
          <cell r="Z37">
            <v>0</v>
          </cell>
          <cell r="AA37">
            <v>0</v>
          </cell>
          <cell r="AB37">
            <v>0</v>
          </cell>
          <cell r="AC37">
            <v>0</v>
          </cell>
          <cell r="AD37">
            <v>0</v>
          </cell>
          <cell r="AE37">
            <v>0</v>
          </cell>
          <cell r="AP37">
            <v>0</v>
          </cell>
        </row>
        <row r="38">
          <cell r="U38">
            <v>0</v>
          </cell>
          <cell r="V38">
            <v>0</v>
          </cell>
          <cell r="W38">
            <v>0</v>
          </cell>
          <cell r="X38">
            <v>0</v>
          </cell>
          <cell r="Y38">
            <v>0</v>
          </cell>
          <cell r="Z38">
            <v>0</v>
          </cell>
          <cell r="AA38">
            <v>0</v>
          </cell>
          <cell r="AB38">
            <v>0</v>
          </cell>
          <cell r="AC38">
            <v>0</v>
          </cell>
          <cell r="AD38">
            <v>0</v>
          </cell>
          <cell r="AE38">
            <v>0</v>
          </cell>
          <cell r="AP38">
            <v>1462.12</v>
          </cell>
        </row>
        <row r="39">
          <cell r="V39">
            <v>0</v>
          </cell>
          <cell r="W39">
            <v>0</v>
          </cell>
          <cell r="X39">
            <v>0</v>
          </cell>
          <cell r="AC39">
            <v>0</v>
          </cell>
          <cell r="AD39">
            <v>0</v>
          </cell>
        </row>
        <row r="40">
          <cell r="Y40">
            <v>0</v>
          </cell>
          <cell r="Z40">
            <v>0</v>
          </cell>
          <cell r="AA40">
            <v>0</v>
          </cell>
          <cell r="AB40">
            <v>0</v>
          </cell>
          <cell r="AC40">
            <v>0</v>
          </cell>
          <cell r="AD40">
            <v>0</v>
          </cell>
        </row>
        <row r="41">
          <cell r="U41">
            <v>0</v>
          </cell>
          <cell r="V41">
            <v>0</v>
          </cell>
          <cell r="W41">
            <v>0</v>
          </cell>
          <cell r="X41">
            <v>0</v>
          </cell>
          <cell r="Y41">
            <v>0</v>
          </cell>
          <cell r="Z41">
            <v>0</v>
          </cell>
          <cell r="AA41">
            <v>0</v>
          </cell>
          <cell r="AB41">
            <v>0</v>
          </cell>
          <cell r="AC41">
            <v>0</v>
          </cell>
          <cell r="AD41">
            <v>0</v>
          </cell>
          <cell r="AE41">
            <v>0</v>
          </cell>
          <cell r="AP41">
            <v>1031.81</v>
          </cell>
        </row>
        <row r="42">
          <cell r="U42">
            <v>0</v>
          </cell>
          <cell r="V42">
            <v>0</v>
          </cell>
          <cell r="W42">
            <v>0</v>
          </cell>
          <cell r="X42">
            <v>0</v>
          </cell>
          <cell r="Y42">
            <v>0</v>
          </cell>
          <cell r="Z42">
            <v>0</v>
          </cell>
          <cell r="AA42">
            <v>0</v>
          </cell>
          <cell r="AB42">
            <v>0</v>
          </cell>
          <cell r="AC42">
            <v>0</v>
          </cell>
          <cell r="AD42">
            <v>0</v>
          </cell>
          <cell r="AP42">
            <v>0</v>
          </cell>
        </row>
        <row r="43">
          <cell r="U43">
            <v>0</v>
          </cell>
          <cell r="V43">
            <v>0</v>
          </cell>
          <cell r="W43">
            <v>0</v>
          </cell>
          <cell r="X43">
            <v>0</v>
          </cell>
          <cell r="Y43">
            <v>0</v>
          </cell>
          <cell r="Z43">
            <v>0</v>
          </cell>
          <cell r="AA43">
            <v>0</v>
          </cell>
          <cell r="AB43">
            <v>0</v>
          </cell>
          <cell r="AC43">
            <v>0</v>
          </cell>
          <cell r="AD43">
            <v>0</v>
          </cell>
          <cell r="AE43">
            <v>0</v>
          </cell>
          <cell r="AP43">
            <v>1200</v>
          </cell>
        </row>
        <row r="44">
          <cell r="U44">
            <v>0</v>
          </cell>
          <cell r="V44">
            <v>0</v>
          </cell>
          <cell r="W44">
            <v>0</v>
          </cell>
          <cell r="X44">
            <v>0</v>
          </cell>
          <cell r="Y44">
            <v>0</v>
          </cell>
          <cell r="Z44">
            <v>0</v>
          </cell>
          <cell r="AA44">
            <v>0</v>
          </cell>
          <cell r="AB44">
            <v>0</v>
          </cell>
          <cell r="AC44">
            <v>0</v>
          </cell>
          <cell r="AD44">
            <v>0</v>
          </cell>
          <cell r="AE44">
            <v>0</v>
          </cell>
          <cell r="AP44">
            <v>0</v>
          </cell>
        </row>
        <row r="45">
          <cell r="U45">
            <v>0</v>
          </cell>
          <cell r="V45">
            <v>0</v>
          </cell>
          <cell r="W45">
            <v>0</v>
          </cell>
          <cell r="X45">
            <v>0</v>
          </cell>
          <cell r="Y45">
            <v>0</v>
          </cell>
          <cell r="Z45">
            <v>0</v>
          </cell>
          <cell r="AA45">
            <v>0</v>
          </cell>
          <cell r="AB45">
            <v>0</v>
          </cell>
          <cell r="AC45">
            <v>0</v>
          </cell>
          <cell r="AD45">
            <v>7857.56</v>
          </cell>
          <cell r="AE45">
            <v>916.94</v>
          </cell>
          <cell r="AP45">
            <v>23350.85</v>
          </cell>
        </row>
        <row r="46">
          <cell r="U46">
            <v>0</v>
          </cell>
          <cell r="V46">
            <v>0</v>
          </cell>
          <cell r="W46">
            <v>0</v>
          </cell>
          <cell r="X46">
            <v>0</v>
          </cell>
          <cell r="Y46">
            <v>0</v>
          </cell>
          <cell r="Z46">
            <v>0</v>
          </cell>
          <cell r="AA46">
            <v>0</v>
          </cell>
          <cell r="AB46">
            <v>0</v>
          </cell>
          <cell r="AC46">
            <v>0</v>
          </cell>
          <cell r="AD46">
            <v>0</v>
          </cell>
          <cell r="AE46">
            <v>0</v>
          </cell>
          <cell r="AP46">
            <v>0</v>
          </cell>
        </row>
        <row r="47">
          <cell r="U47">
            <v>0</v>
          </cell>
          <cell r="V47">
            <v>0</v>
          </cell>
          <cell r="W47">
            <v>0</v>
          </cell>
          <cell r="X47">
            <v>0</v>
          </cell>
          <cell r="Y47">
            <v>0</v>
          </cell>
          <cell r="Z47">
            <v>0</v>
          </cell>
          <cell r="AA47">
            <v>0</v>
          </cell>
          <cell r="AB47">
            <v>0</v>
          </cell>
          <cell r="AC47">
            <v>0</v>
          </cell>
          <cell r="AD47">
            <v>0</v>
          </cell>
          <cell r="AE47">
            <v>0</v>
          </cell>
          <cell r="AP47">
            <v>0</v>
          </cell>
        </row>
        <row r="48">
          <cell r="U48">
            <v>0</v>
          </cell>
          <cell r="V48">
            <v>0</v>
          </cell>
          <cell r="W48">
            <v>0</v>
          </cell>
          <cell r="X48">
            <v>0</v>
          </cell>
          <cell r="Y48">
            <v>0</v>
          </cell>
          <cell r="Z48">
            <v>0</v>
          </cell>
          <cell r="AA48">
            <v>0</v>
          </cell>
          <cell r="AB48">
            <v>0</v>
          </cell>
          <cell r="AC48">
            <v>0</v>
          </cell>
          <cell r="AD48">
            <v>0</v>
          </cell>
          <cell r="AE48">
            <v>0</v>
          </cell>
          <cell r="AP48">
            <v>87</v>
          </cell>
        </row>
        <row r="49">
          <cell r="U49">
            <v>0</v>
          </cell>
          <cell r="V49">
            <v>0</v>
          </cell>
          <cell r="W49">
            <v>0</v>
          </cell>
          <cell r="X49">
            <v>0</v>
          </cell>
          <cell r="Y49">
            <v>0</v>
          </cell>
          <cell r="Z49">
            <v>0</v>
          </cell>
          <cell r="AA49">
            <v>0</v>
          </cell>
          <cell r="AB49">
            <v>0</v>
          </cell>
          <cell r="AC49">
            <v>0</v>
          </cell>
          <cell r="AD49">
            <v>0</v>
          </cell>
          <cell r="AE49">
            <v>0</v>
          </cell>
          <cell r="AP49">
            <v>0</v>
          </cell>
        </row>
        <row r="50">
          <cell r="U50">
            <v>0</v>
          </cell>
          <cell r="V50">
            <v>0</v>
          </cell>
          <cell r="W50">
            <v>0</v>
          </cell>
          <cell r="X50">
            <v>2724.2</v>
          </cell>
          <cell r="Y50">
            <v>263.69</v>
          </cell>
          <cell r="Z50">
            <v>130.38999999999999</v>
          </cell>
          <cell r="AA50">
            <v>0</v>
          </cell>
          <cell r="AB50">
            <v>1900</v>
          </cell>
          <cell r="AC50">
            <v>0</v>
          </cell>
          <cell r="AD50">
            <v>209.04000000000002</v>
          </cell>
          <cell r="AE50">
            <v>0</v>
          </cell>
          <cell r="AP50">
            <v>-353.38</v>
          </cell>
        </row>
        <row r="51">
          <cell r="U51">
            <v>0</v>
          </cell>
          <cell r="V51">
            <v>0</v>
          </cell>
          <cell r="W51">
            <v>0</v>
          </cell>
          <cell r="X51">
            <v>0</v>
          </cell>
          <cell r="Y51">
            <v>0</v>
          </cell>
          <cell r="Z51">
            <v>0</v>
          </cell>
          <cell r="AA51">
            <v>0</v>
          </cell>
          <cell r="AB51">
            <v>0</v>
          </cell>
          <cell r="AC51">
            <v>0</v>
          </cell>
          <cell r="AD51">
            <v>0</v>
          </cell>
          <cell r="AE51">
            <v>0</v>
          </cell>
        </row>
        <row r="52">
          <cell r="U52">
            <v>0</v>
          </cell>
          <cell r="V52">
            <v>0</v>
          </cell>
          <cell r="W52">
            <v>0</v>
          </cell>
          <cell r="X52">
            <v>0</v>
          </cell>
          <cell r="Y52">
            <v>0</v>
          </cell>
          <cell r="Z52">
            <v>0</v>
          </cell>
          <cell r="AA52">
            <v>0</v>
          </cell>
          <cell r="AB52">
            <v>0</v>
          </cell>
          <cell r="AC52">
            <v>0</v>
          </cell>
          <cell r="AD52">
            <v>0</v>
          </cell>
          <cell r="AE52">
            <v>0</v>
          </cell>
          <cell r="AP52">
            <v>0</v>
          </cell>
        </row>
        <row r="53">
          <cell r="V53">
            <v>24467.03</v>
          </cell>
          <cell r="AC53">
            <v>0</v>
          </cell>
          <cell r="AD53">
            <v>0</v>
          </cell>
        </row>
        <row r="54">
          <cell r="U54">
            <v>0</v>
          </cell>
          <cell r="V54">
            <v>0</v>
          </cell>
          <cell r="W54">
            <v>0</v>
          </cell>
          <cell r="X54">
            <v>0</v>
          </cell>
          <cell r="Y54">
            <v>0</v>
          </cell>
          <cell r="Z54">
            <v>1860</v>
          </cell>
          <cell r="AA54">
            <v>0</v>
          </cell>
          <cell r="AB54">
            <v>0</v>
          </cell>
          <cell r="AC54">
            <v>0</v>
          </cell>
          <cell r="AD54">
            <v>0</v>
          </cell>
          <cell r="AP54">
            <v>0</v>
          </cell>
        </row>
        <row r="55">
          <cell r="U55">
            <v>0</v>
          </cell>
          <cell r="V55">
            <v>0</v>
          </cell>
          <cell r="W55">
            <v>0</v>
          </cell>
          <cell r="X55">
            <v>0</v>
          </cell>
          <cell r="Y55">
            <v>0</v>
          </cell>
          <cell r="Z55">
            <v>0</v>
          </cell>
          <cell r="AA55">
            <v>0</v>
          </cell>
          <cell r="AB55">
            <v>0</v>
          </cell>
          <cell r="AC55">
            <v>0</v>
          </cell>
          <cell r="AD55">
            <v>0</v>
          </cell>
          <cell r="AE55">
            <v>0</v>
          </cell>
          <cell r="AP55">
            <v>333</v>
          </cell>
        </row>
        <row r="56">
          <cell r="U56">
            <v>0</v>
          </cell>
          <cell r="V56">
            <v>0</v>
          </cell>
          <cell r="W56">
            <v>0</v>
          </cell>
          <cell r="X56">
            <v>0</v>
          </cell>
          <cell r="Y56">
            <v>0</v>
          </cell>
          <cell r="Z56">
            <v>0</v>
          </cell>
          <cell r="AA56">
            <v>0</v>
          </cell>
          <cell r="AB56">
            <v>0</v>
          </cell>
          <cell r="AC56">
            <v>0</v>
          </cell>
          <cell r="AD56">
            <v>0</v>
          </cell>
          <cell r="AE56">
            <v>0</v>
          </cell>
          <cell r="AP56">
            <v>186.72</v>
          </cell>
        </row>
        <row r="57">
          <cell r="V57">
            <v>0</v>
          </cell>
          <cell r="W57">
            <v>0</v>
          </cell>
          <cell r="X57">
            <v>736.52518343189729</v>
          </cell>
          <cell r="Y57">
            <v>555.22860321407518</v>
          </cell>
          <cell r="Z57">
            <v>320.48724592527122</v>
          </cell>
          <cell r="AA57">
            <v>59.326237380605569</v>
          </cell>
          <cell r="AB57">
            <v>58.102730048150839</v>
          </cell>
          <cell r="AC57">
            <v>0</v>
          </cell>
          <cell r="AD57">
            <v>0</v>
          </cell>
          <cell r="AP57">
            <v>0</v>
          </cell>
        </row>
        <row r="58">
          <cell r="U58">
            <v>0</v>
          </cell>
          <cell r="V58">
            <v>0</v>
          </cell>
          <cell r="W58">
            <v>0</v>
          </cell>
          <cell r="X58">
            <v>0</v>
          </cell>
          <cell r="Y58">
            <v>0</v>
          </cell>
          <cell r="Z58">
            <v>0</v>
          </cell>
          <cell r="AA58">
            <v>0</v>
          </cell>
          <cell r="AB58">
            <v>0</v>
          </cell>
          <cell r="AC58">
            <v>0</v>
          </cell>
          <cell r="AD58">
            <v>0</v>
          </cell>
          <cell r="AE58">
            <v>0</v>
          </cell>
          <cell r="AP58">
            <v>0</v>
          </cell>
        </row>
        <row r="59">
          <cell r="BL59">
            <v>-1315</v>
          </cell>
        </row>
        <row r="60">
          <cell r="BL60">
            <v>2.68</v>
          </cell>
        </row>
        <row r="61">
          <cell r="BL61">
            <v>50</v>
          </cell>
        </row>
        <row r="62">
          <cell r="BL62">
            <v>0</v>
          </cell>
        </row>
        <row r="63">
          <cell r="BL63">
            <v>0</v>
          </cell>
        </row>
        <row r="64">
          <cell r="BL64">
            <v>704.95</v>
          </cell>
        </row>
        <row r="65">
          <cell r="BL65">
            <v>621.95000000000005</v>
          </cell>
        </row>
        <row r="66">
          <cell r="BL66">
            <v>0</v>
          </cell>
        </row>
        <row r="67">
          <cell r="BL67">
            <v>3370.4</v>
          </cell>
        </row>
        <row r="68">
          <cell r="BL68">
            <v>0</v>
          </cell>
        </row>
        <row r="69">
          <cell r="BL69">
            <v>0</v>
          </cell>
        </row>
        <row r="70">
          <cell r="BL70">
            <v>0</v>
          </cell>
        </row>
        <row r="71">
          <cell r="BL71">
            <v>0</v>
          </cell>
        </row>
        <row r="72">
          <cell r="BL72">
            <v>0</v>
          </cell>
        </row>
        <row r="73">
          <cell r="BL73">
            <v>0</v>
          </cell>
        </row>
        <row r="74">
          <cell r="BL74">
            <v>0</v>
          </cell>
        </row>
        <row r="75">
          <cell r="BL75">
            <v>0</v>
          </cell>
        </row>
        <row r="76">
          <cell r="BL76">
            <v>0</v>
          </cell>
        </row>
        <row r="77">
          <cell r="BL77">
            <v>0</v>
          </cell>
        </row>
        <row r="78">
          <cell r="BL78">
            <v>5569.3000000000011</v>
          </cell>
        </row>
        <row r="79">
          <cell r="BL79">
            <v>13991.85</v>
          </cell>
        </row>
        <row r="80">
          <cell r="BL80">
            <v>0</v>
          </cell>
        </row>
        <row r="81">
          <cell r="BL81">
            <v>0</v>
          </cell>
        </row>
        <row r="82">
          <cell r="BL82">
            <v>0</v>
          </cell>
        </row>
        <row r="83">
          <cell r="BL83">
            <v>1205.78</v>
          </cell>
        </row>
      </sheetData>
      <sheetData sheetId="43">
        <row r="4">
          <cell r="B4" t="str">
            <v>I.Apskaitos veikla</v>
          </cell>
        </row>
        <row r="5">
          <cell r="B5" t="str">
            <v>II.Gavyba</v>
          </cell>
        </row>
        <row r="6">
          <cell r="B6" t="str">
            <v>II.Ruošimas</v>
          </cell>
        </row>
        <row r="7">
          <cell r="B7" t="str">
            <v>II.Pristatymas</v>
          </cell>
        </row>
        <row r="8">
          <cell r="B8" t="str">
            <v>III.Surinkimas</v>
          </cell>
        </row>
        <row r="9">
          <cell r="B9" t="str">
            <v>III.Valymas</v>
          </cell>
        </row>
        <row r="10">
          <cell r="B10" t="str">
            <v>III.Dumblas</v>
          </cell>
        </row>
        <row r="11">
          <cell r="B11" t="str">
            <v>III.Pav.nuotekos</v>
          </cell>
        </row>
        <row r="12">
          <cell r="B12" t="str">
            <v>IV.Kita_reguliuojama</v>
          </cell>
        </row>
        <row r="13">
          <cell r="B13" t="str">
            <v>V.Nereguliuojama</v>
          </cell>
        </row>
        <row r="14">
          <cell r="B14" t="str">
            <v>Netiesioginės sąnaudos</v>
          </cell>
        </row>
        <row r="15">
          <cell r="B15" t="str">
            <v>Bendrosios sąnaudos</v>
          </cell>
        </row>
      </sheetData>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C2:E25"/>
  <sheetViews>
    <sheetView showGridLines="0" workbookViewId="0">
      <selection activeCell="D35" sqref="D35"/>
    </sheetView>
  </sheetViews>
  <sheetFormatPr defaultRowHeight="15"/>
  <cols>
    <col min="3" max="3" width="10.140625" customWidth="1"/>
    <col min="4" max="4" width="58.140625" customWidth="1"/>
    <col min="5" max="5" width="25.85546875" customWidth="1"/>
    <col min="6" max="6" width="31.140625" customWidth="1"/>
  </cols>
  <sheetData>
    <row r="2" spans="3:5" ht="60">
      <c r="E2" s="1" t="s">
        <v>0</v>
      </c>
    </row>
    <row r="3" spans="3:5" ht="47.25">
      <c r="C3" s="1"/>
      <c r="D3" s="2" t="s">
        <v>1</v>
      </c>
    </row>
    <row r="4" spans="3:5" ht="15.75" thickBot="1"/>
    <row r="5" spans="3:5" ht="15.75" thickBot="1">
      <c r="C5" s="3" t="s">
        <v>2</v>
      </c>
      <c r="D5" s="3" t="s">
        <v>3</v>
      </c>
      <c r="E5" s="4" t="s">
        <v>4</v>
      </c>
    </row>
    <row r="6" spans="3:5">
      <c r="C6" s="5" t="s">
        <v>5</v>
      </c>
      <c r="D6" s="6" t="s">
        <v>6</v>
      </c>
      <c r="E6" s="7"/>
    </row>
    <row r="7" spans="3:5">
      <c r="C7" s="5" t="s">
        <v>7</v>
      </c>
      <c r="D7" s="8" t="s">
        <v>8</v>
      </c>
      <c r="E7" s="5">
        <v>4</v>
      </c>
    </row>
    <row r="8" spans="3:5">
      <c r="C8" s="5" t="s">
        <v>7</v>
      </c>
      <c r="D8" s="8" t="s">
        <v>9</v>
      </c>
      <c r="E8" s="9" t="s">
        <v>10</v>
      </c>
    </row>
    <row r="9" spans="3:5" ht="15.75" thickBot="1">
      <c r="C9" s="10" t="s">
        <v>7</v>
      </c>
      <c r="D9" s="11" t="s">
        <v>11</v>
      </c>
      <c r="E9" s="10" t="s">
        <v>10</v>
      </c>
    </row>
    <row r="10" spans="3:5">
      <c r="C10" s="12" t="s">
        <v>12</v>
      </c>
      <c r="D10" s="13" t="s">
        <v>13</v>
      </c>
      <c r="E10" s="12"/>
    </row>
    <row r="11" spans="3:5">
      <c r="C11" s="14" t="s">
        <v>14</v>
      </c>
      <c r="D11" s="15" t="s">
        <v>15</v>
      </c>
      <c r="E11" s="14" t="s">
        <v>16</v>
      </c>
    </row>
    <row r="12" spans="3:5">
      <c r="C12" s="16" t="s">
        <v>17</v>
      </c>
      <c r="D12" s="17" t="s">
        <v>18</v>
      </c>
      <c r="E12" s="16" t="s">
        <v>19</v>
      </c>
    </row>
    <row r="13" spans="3:5">
      <c r="C13" s="5" t="s">
        <v>20</v>
      </c>
      <c r="D13" s="18" t="s">
        <v>21</v>
      </c>
      <c r="E13" s="5">
        <v>50</v>
      </c>
    </row>
    <row r="14" spans="3:5" ht="51.75" thickBot="1">
      <c r="C14" s="10" t="s">
        <v>22</v>
      </c>
      <c r="D14" s="19" t="s">
        <v>23</v>
      </c>
      <c r="E14" s="10">
        <v>35</v>
      </c>
    </row>
    <row r="15" spans="3:5">
      <c r="C15" s="12" t="s">
        <v>24</v>
      </c>
      <c r="D15" s="13" t="s">
        <v>25</v>
      </c>
      <c r="E15" s="12"/>
    </row>
    <row r="16" spans="3:5" ht="51">
      <c r="C16" s="10" t="s">
        <v>26</v>
      </c>
      <c r="D16" s="19" t="s">
        <v>27</v>
      </c>
      <c r="E16" s="10">
        <v>10</v>
      </c>
    </row>
    <row r="17" spans="3:5" ht="15.75" thickBot="1">
      <c r="C17" s="20" t="s">
        <v>28</v>
      </c>
      <c r="D17" s="21" t="s">
        <v>29</v>
      </c>
      <c r="E17" s="20">
        <v>5</v>
      </c>
    </row>
    <row r="18" spans="3:5">
      <c r="C18" s="12" t="s">
        <v>30</v>
      </c>
      <c r="D18" s="13" t="s">
        <v>31</v>
      </c>
      <c r="E18" s="12"/>
    </row>
    <row r="19" spans="3:5">
      <c r="C19" s="10" t="s">
        <v>32</v>
      </c>
      <c r="D19" s="18" t="s">
        <v>33</v>
      </c>
      <c r="E19" s="22">
        <v>6</v>
      </c>
    </row>
    <row r="20" spans="3:5" ht="26.25" thickBot="1">
      <c r="C20" s="5" t="s">
        <v>34</v>
      </c>
      <c r="D20" s="19" t="s">
        <v>35</v>
      </c>
      <c r="E20" s="5">
        <v>6</v>
      </c>
    </row>
    <row r="21" spans="3:5">
      <c r="C21" s="12" t="s">
        <v>36</v>
      </c>
      <c r="D21" s="13" t="s">
        <v>37</v>
      </c>
      <c r="E21" s="23"/>
    </row>
    <row r="22" spans="3:5">
      <c r="C22" s="5" t="s">
        <v>38</v>
      </c>
      <c r="D22" s="8" t="s">
        <v>39</v>
      </c>
      <c r="E22" s="5">
        <v>7</v>
      </c>
    </row>
    <row r="23" spans="3:5" ht="26.25" thickBot="1">
      <c r="C23" s="20" t="s">
        <v>40</v>
      </c>
      <c r="D23" s="24" t="s">
        <v>41</v>
      </c>
      <c r="E23" s="20">
        <v>10</v>
      </c>
    </row>
    <row r="24" spans="3:5">
      <c r="C24" s="25"/>
      <c r="E24" s="26"/>
    </row>
    <row r="25" spans="3:5">
      <c r="D25" s="2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1"/>
  <sheetViews>
    <sheetView showGridLines="0" workbookViewId="0">
      <selection activeCell="E44" sqref="E44"/>
    </sheetView>
  </sheetViews>
  <sheetFormatPr defaultRowHeight="15"/>
  <cols>
    <col min="2" max="2" width="6.7109375" customWidth="1"/>
    <col min="3" max="3" width="88.5703125" customWidth="1"/>
    <col min="4" max="4" width="17.28515625" customWidth="1"/>
    <col min="5" max="5" width="24" customWidth="1"/>
    <col min="6" max="6" width="29.140625" customWidth="1"/>
  </cols>
  <sheetData>
    <row r="1" spans="1:6">
      <c r="A1" s="549"/>
      <c r="B1" s="549"/>
      <c r="C1" s="549"/>
      <c r="D1" s="549"/>
      <c r="E1" s="549"/>
      <c r="F1" s="549"/>
    </row>
    <row r="2" spans="1:6" ht="60">
      <c r="A2" s="549"/>
      <c r="B2" s="549"/>
      <c r="C2" s="549"/>
      <c r="D2" s="549"/>
      <c r="E2" s="549"/>
      <c r="F2" s="1" t="s">
        <v>1126</v>
      </c>
    </row>
    <row r="3" spans="1:6">
      <c r="A3" s="549"/>
      <c r="B3" s="549"/>
      <c r="C3" s="28" t="str">
        <f>"Ūkio subjektas: "&amp;'[3]1.Pradzia'!$D$15</f>
        <v>Ūkio subjektas: UAB „Skuodo vandenys“</v>
      </c>
      <c r="D3" s="549"/>
      <c r="E3" s="549"/>
      <c r="F3" s="549"/>
    </row>
    <row r="4" spans="1:6">
      <c r="A4" s="549"/>
      <c r="B4" s="549"/>
      <c r="C4" s="28" t="str">
        <f>"Ataskaitinis laikotarpis: "&amp;'[3]1.Pradzia'!$D$12</f>
        <v>Ataskaitinis laikotarpis: 2020-01-01 - 2020-12-31</v>
      </c>
      <c r="D4" s="549"/>
      <c r="E4" s="549"/>
      <c r="F4" s="549"/>
    </row>
    <row r="5" spans="1:6">
      <c r="A5" s="549"/>
      <c r="B5" s="549"/>
      <c r="C5" s="549"/>
      <c r="D5" s="549"/>
      <c r="E5" s="549"/>
      <c r="F5" s="549"/>
    </row>
    <row r="6" spans="1:6">
      <c r="A6" s="549"/>
      <c r="B6" s="549"/>
      <c r="C6" s="1122" t="s">
        <v>1127</v>
      </c>
      <c r="D6" s="549"/>
      <c r="E6" s="549"/>
      <c r="F6" s="549"/>
    </row>
    <row r="7" spans="1:6" ht="15.75" thickBot="1">
      <c r="A7" s="549"/>
      <c r="B7" s="549"/>
      <c r="C7" s="549"/>
      <c r="D7" s="549"/>
      <c r="E7" s="549"/>
      <c r="F7" s="549"/>
    </row>
    <row r="8" spans="1:6" ht="15.75" thickBot="1">
      <c r="A8" s="549"/>
      <c r="B8" s="1123" t="s">
        <v>2</v>
      </c>
      <c r="C8" s="1124" t="s">
        <v>1128</v>
      </c>
      <c r="D8" s="1125" t="s">
        <v>681</v>
      </c>
      <c r="E8" s="1126" t="s">
        <v>46</v>
      </c>
      <c r="F8" s="1126" t="s">
        <v>1129</v>
      </c>
    </row>
    <row r="9" spans="1:6" ht="15.75" thickBot="1">
      <c r="A9" s="549"/>
      <c r="B9" s="1124" t="s">
        <v>1130</v>
      </c>
      <c r="C9" s="1124" t="s">
        <v>1131</v>
      </c>
      <c r="D9" s="1124" t="s">
        <v>790</v>
      </c>
      <c r="E9" s="1127">
        <f>E10+E24</f>
        <v>29.092701618726448</v>
      </c>
      <c r="F9" s="1126"/>
    </row>
    <row r="10" spans="1:6" ht="15.75" thickBot="1">
      <c r="A10" s="549"/>
      <c r="B10" s="1128" t="s">
        <v>1132</v>
      </c>
      <c r="C10" s="1128" t="s">
        <v>1133</v>
      </c>
      <c r="D10" s="1128" t="s">
        <v>790</v>
      </c>
      <c r="E10" s="1129">
        <f>E12+E16+E20+E21+E22+E23</f>
        <v>24.652501830181119</v>
      </c>
      <c r="F10" s="1130"/>
    </row>
    <row r="11" spans="1:6" ht="15.75" thickBot="1">
      <c r="A11" s="549"/>
      <c r="B11" s="1131" t="s">
        <v>1134</v>
      </c>
      <c r="C11" s="1131" t="s">
        <v>1135</v>
      </c>
      <c r="D11" s="1131" t="s">
        <v>790</v>
      </c>
      <c r="E11" s="1132">
        <f>E12+E16+E21+E20</f>
        <v>16.501873</v>
      </c>
      <c r="F11" s="1133"/>
    </row>
    <row r="12" spans="1:6">
      <c r="A12" s="549"/>
      <c r="B12" s="1134" t="s">
        <v>135</v>
      </c>
      <c r="C12" s="1134" t="s">
        <v>1136</v>
      </c>
      <c r="D12" s="1135" t="s">
        <v>790</v>
      </c>
      <c r="E12" s="1136">
        <f>SUM(E13:E15)</f>
        <v>3.9752000000000001</v>
      </c>
      <c r="F12" s="1137"/>
    </row>
    <row r="13" spans="1:6">
      <c r="A13" s="549"/>
      <c r="B13" s="1138" t="s">
        <v>1137</v>
      </c>
      <c r="C13" s="1139" t="s">
        <v>1138</v>
      </c>
      <c r="D13" s="1138" t="s">
        <v>790</v>
      </c>
      <c r="E13" s="1140">
        <f>SUMIFS('[3]11.Personalas'!$F$4:$F$292,'[3]11.Personalas'!$G$4:$G$292,[3]Pav.tvarkyklė!B5)</f>
        <v>0.51</v>
      </c>
      <c r="F13" s="1141"/>
    </row>
    <row r="14" spans="1:6">
      <c r="A14" s="549"/>
      <c r="B14" s="1138" t="s">
        <v>1139</v>
      </c>
      <c r="C14" s="1139" t="s">
        <v>1140</v>
      </c>
      <c r="D14" s="1138" t="s">
        <v>790</v>
      </c>
      <c r="E14" s="1140">
        <f>SUMIFS('[3]11.Personalas'!$F$4:$F$292,'[3]11.Personalas'!$G$4:$G$292,[3]Pav.tvarkyklė!B6)</f>
        <v>0.51</v>
      </c>
      <c r="F14" s="1141"/>
    </row>
    <row r="15" spans="1:6" ht="15.75" thickBot="1">
      <c r="A15" s="549"/>
      <c r="B15" s="1142" t="s">
        <v>1141</v>
      </c>
      <c r="C15" s="1143" t="s">
        <v>1142</v>
      </c>
      <c r="D15" s="1142" t="s">
        <v>790</v>
      </c>
      <c r="E15" s="1144">
        <f>SUMIFS('[3]11.Personalas'!$F$4:$F$292,'[3]11.Personalas'!$G$4:$G$292,[3]Pav.tvarkyklė!B7)</f>
        <v>2.9552</v>
      </c>
      <c r="F15" s="1145"/>
    </row>
    <row r="16" spans="1:6" ht="40.5">
      <c r="A16" s="549"/>
      <c r="B16" s="1146" t="s">
        <v>137</v>
      </c>
      <c r="C16" s="1146" t="s">
        <v>1143</v>
      </c>
      <c r="D16" s="1147" t="s">
        <v>790</v>
      </c>
      <c r="E16" s="1148">
        <f>SUM(E17:E19)</f>
        <v>9.8799729999999997</v>
      </c>
      <c r="F16" s="1149"/>
    </row>
    <row r="17" spans="1:6">
      <c r="A17" s="549"/>
      <c r="B17" s="1138" t="s">
        <v>1144</v>
      </c>
      <c r="C17" s="1139" t="s">
        <v>1145</v>
      </c>
      <c r="D17" s="1138" t="s">
        <v>790</v>
      </c>
      <c r="E17" s="1140">
        <f>SUMIFS('[3]11.Personalas'!$F$4:$F$292,'[3]11.Personalas'!$G$4:$G$292,[3]Pav.tvarkyklė!B8)</f>
        <v>5.0628730000000006</v>
      </c>
      <c r="F17" s="1141"/>
    </row>
    <row r="18" spans="1:6">
      <c r="A18" s="549"/>
      <c r="B18" s="1138" t="s">
        <v>1146</v>
      </c>
      <c r="C18" s="1139" t="s">
        <v>1147</v>
      </c>
      <c r="D18" s="1138" t="s">
        <v>790</v>
      </c>
      <c r="E18" s="1140">
        <f>SUMIFS('[3]11.Personalas'!$F$4:$F$292,'[3]11.Personalas'!$G$4:$G$292,[3]Pav.tvarkyklė!B9)</f>
        <v>3.7466999999999997</v>
      </c>
      <c r="F18" s="1141"/>
    </row>
    <row r="19" spans="1:6" ht="15.75" thickBot="1">
      <c r="A19" s="549"/>
      <c r="B19" s="1138" t="s">
        <v>1148</v>
      </c>
      <c r="C19" s="1139" t="s">
        <v>1149</v>
      </c>
      <c r="D19" s="1138" t="s">
        <v>790</v>
      </c>
      <c r="E19" s="1140">
        <f>SUMIFS('[3]11.Personalas'!$F$4:$F$292,'[3]11.Personalas'!$G$4:$G$292,[3]Pav.tvarkyklė!B10)</f>
        <v>1.0704</v>
      </c>
      <c r="F19" s="1141"/>
    </row>
    <row r="20" spans="1:6" ht="15.75" thickBot="1">
      <c r="A20" s="549"/>
      <c r="B20" s="1150" t="s">
        <v>602</v>
      </c>
      <c r="C20" s="1150" t="s">
        <v>1150</v>
      </c>
      <c r="D20" s="1151" t="s">
        <v>790</v>
      </c>
      <c r="E20" s="1152">
        <f>SUMIFS('[3]11.Personalas'!$F$4:$F$292,'[3]11.Personalas'!$G$4:$G$292,[3]Pav.tvarkyklė!B11)</f>
        <v>0.94299999999999995</v>
      </c>
      <c r="F20" s="1126"/>
    </row>
    <row r="21" spans="1:6" ht="15.75" thickBot="1">
      <c r="A21" s="549"/>
      <c r="B21" s="1150" t="s">
        <v>1151</v>
      </c>
      <c r="C21" s="1153" t="s">
        <v>1152</v>
      </c>
      <c r="D21" s="1150" t="s">
        <v>790</v>
      </c>
      <c r="E21" s="1152">
        <f>SUMIFS('[3]11.Personalas'!$F$4:$F$292,'[3]11.Personalas'!$G$4:$G$292,[3]Pav.tvarkyklė!B4)</f>
        <v>1.7037</v>
      </c>
      <c r="F21" s="1126"/>
    </row>
    <row r="22" spans="1:6" ht="15.75" thickBot="1">
      <c r="A22" s="549"/>
      <c r="B22" s="1124" t="s">
        <v>1153</v>
      </c>
      <c r="C22" s="1124" t="s">
        <v>1154</v>
      </c>
      <c r="D22" s="1124" t="s">
        <v>790</v>
      </c>
      <c r="E22" s="1152">
        <f>SUMIFS('[3]11.Personalas'!$F$4:$F$292,'[3]11.Personalas'!$G$4:$G$292,[3]Pav.tvarkyklė!B14)*('[3]4'!E156+'[3]4'!F156+'[3]4'!J156+'[3]4'!N156)/100</f>
        <v>2.3628252852549809</v>
      </c>
      <c r="F22" s="1126"/>
    </row>
    <row r="23" spans="1:6" ht="15.75" thickBot="1">
      <c r="A23" s="549"/>
      <c r="B23" s="1124" t="s">
        <v>299</v>
      </c>
      <c r="C23" s="1154" t="s">
        <v>1155</v>
      </c>
      <c r="D23" s="1124" t="s">
        <v>790</v>
      </c>
      <c r="E23" s="1152">
        <f>SUMIFS('[3]11.Personalas'!$F$4:$F$292,'[3]11.Personalas'!$G$4:$G$292,[3]Pav.tvarkyklė!B15)*('[3]4'!E235+'[3]4'!F235+'[3]4'!J235+'[3]4'!N235)/100</f>
        <v>5.7878035449261382</v>
      </c>
      <c r="F23" s="1126"/>
    </row>
    <row r="24" spans="1:6" ht="15.75" thickBot="1">
      <c r="A24" s="549"/>
      <c r="B24" s="1131" t="s">
        <v>1156</v>
      </c>
      <c r="C24" s="1131" t="s">
        <v>1157</v>
      </c>
      <c r="D24" s="1131" t="s">
        <v>790</v>
      </c>
      <c r="E24" s="1155">
        <f>SUMIFS('[3]11.Personalas'!$F$4:$F$292,'[3]11.Personalas'!$G$4:$G$292,[3]Pav.tvarkyklė!B12)+SUMIFS('[3]11.Personalas'!$F$4:$F$292,'[3]11.Personalas'!$G$4:$G$292,[3]Pav.tvarkyklė!B13)+SUMIFS('[3]11.Personalas'!$F$4:$F$292,'[3]11.Personalas'!$G$4:$G$292,[3]Pav.tvarkyklė!B15)*('[3]4'!O235+'[3]4'!P235)/100+SUMIFS('[3]11.Personalas'!$F$4:$F$292,'[3]11.Personalas'!$G$4:$G$292,[3]Pav.tvarkyklė!B14)*('[3]4'!O156+'[3]4'!P156)/100</f>
        <v>4.4401997885453293</v>
      </c>
      <c r="F24" s="1133"/>
    </row>
    <row r="25" spans="1:6" ht="15.75" thickBot="1">
      <c r="A25" s="549"/>
      <c r="B25" s="1124" t="s">
        <v>1158</v>
      </c>
      <c r="C25" s="1156" t="s">
        <v>1159</v>
      </c>
      <c r="D25" s="1156"/>
      <c r="E25" s="1157"/>
      <c r="F25" s="1158"/>
    </row>
    <row r="26" spans="1:6">
      <c r="A26" s="549"/>
      <c r="B26" s="1159" t="s">
        <v>1160</v>
      </c>
      <c r="C26" s="1159" t="s">
        <v>1161</v>
      </c>
      <c r="D26" s="1159" t="s">
        <v>1162</v>
      </c>
      <c r="E26" s="1160">
        <f>IFERROR(E27/E12/12*1000, 0)</f>
        <v>1066.6624740055008</v>
      </c>
      <c r="F26" s="1161"/>
    </row>
    <row r="27" spans="1:6" ht="15.75" thickBot="1">
      <c r="A27" s="549"/>
      <c r="B27" s="1162" t="s">
        <v>1163</v>
      </c>
      <c r="C27" s="1163" t="s">
        <v>1164</v>
      </c>
      <c r="D27" s="1162" t="s">
        <v>1165</v>
      </c>
      <c r="E27" s="1164">
        <f>'[3]4'!$F$51</f>
        <v>50.882360000000006</v>
      </c>
      <c r="F27" s="1165" t="s">
        <v>145</v>
      </c>
    </row>
    <row r="28" spans="1:6">
      <c r="A28" s="549"/>
      <c r="B28" s="1146" t="s">
        <v>66</v>
      </c>
      <c r="C28" s="1135" t="s">
        <v>1166</v>
      </c>
      <c r="D28" s="1135" t="s">
        <v>1162</v>
      </c>
      <c r="E28" s="1166">
        <f>IFERROR(E29/E16/12*1000, 0)</f>
        <v>907.34146405730746</v>
      </c>
      <c r="F28" s="1167"/>
    </row>
    <row r="29" spans="1:6" ht="15.75" thickBot="1">
      <c r="A29" s="549"/>
      <c r="B29" s="1168" t="s">
        <v>575</v>
      </c>
      <c r="C29" s="1163" t="s">
        <v>1167</v>
      </c>
      <c r="D29" s="1162" t="s">
        <v>1165</v>
      </c>
      <c r="E29" s="1169">
        <f>'[3]4'!$J$51</f>
        <v>107.57411</v>
      </c>
      <c r="F29" s="1165" t="s">
        <v>145</v>
      </c>
    </row>
    <row r="30" spans="1:6">
      <c r="A30" s="549"/>
      <c r="B30" s="1131" t="s">
        <v>68</v>
      </c>
      <c r="C30" s="1170" t="s">
        <v>1168</v>
      </c>
      <c r="D30" s="1135" t="s">
        <v>1162</v>
      </c>
      <c r="E30" s="1171">
        <f>IFERROR(E31/E20/12*1000, 0)</f>
        <v>1101.2822552138566</v>
      </c>
      <c r="F30" s="1167"/>
    </row>
    <row r="31" spans="1:6" ht="15.75" thickBot="1">
      <c r="A31" s="549"/>
      <c r="B31" s="1168" t="s">
        <v>1169</v>
      </c>
      <c r="C31" s="1163" t="s">
        <v>1170</v>
      </c>
      <c r="D31" s="1162" t="s">
        <v>1165</v>
      </c>
      <c r="E31" s="1169">
        <f>'[3]4'!$N$51</f>
        <v>12.462110000000001</v>
      </c>
      <c r="F31" s="1165" t="s">
        <v>145</v>
      </c>
    </row>
    <row r="32" spans="1:6">
      <c r="A32" s="549"/>
      <c r="B32" s="1135" t="s">
        <v>70</v>
      </c>
      <c r="C32" s="1172" t="s">
        <v>1171</v>
      </c>
      <c r="D32" s="1131" t="s">
        <v>1162</v>
      </c>
      <c r="E32" s="1173">
        <f>IFERROR(E33/E21/12*1000, 0)</f>
        <v>1043.4764532096808</v>
      </c>
      <c r="F32" s="1174"/>
    </row>
    <row r="33" spans="1:6" ht="15.75" thickBot="1">
      <c r="A33" s="549"/>
      <c r="B33" s="1168" t="s">
        <v>1172</v>
      </c>
      <c r="C33" s="1163" t="s">
        <v>1173</v>
      </c>
      <c r="D33" s="1162" t="s">
        <v>1165</v>
      </c>
      <c r="E33" s="1169">
        <f>'[3]4'!$E$51</f>
        <v>21.33325</v>
      </c>
      <c r="F33" s="1165" t="s">
        <v>145</v>
      </c>
    </row>
    <row r="34" spans="1:6">
      <c r="A34" s="549"/>
      <c r="B34" s="1135" t="s">
        <v>72</v>
      </c>
      <c r="C34" s="1147" t="s">
        <v>1174</v>
      </c>
      <c r="D34" s="1135" t="s">
        <v>1162</v>
      </c>
      <c r="E34" s="1175">
        <f>IFERROR(E35/E22/12*1000, 0)</f>
        <v>966.85392949285028</v>
      </c>
      <c r="F34" s="1167"/>
    </row>
    <row r="35" spans="1:6" ht="15.75" thickBot="1">
      <c r="A35" s="549"/>
      <c r="B35" s="1168" t="s">
        <v>904</v>
      </c>
      <c r="C35" s="1163" t="s">
        <v>1175</v>
      </c>
      <c r="D35" s="1162" t="s">
        <v>1165</v>
      </c>
      <c r="E35" s="1169">
        <f>'[3]4'!E105+'[3]4'!F105+'[3]4'!J105+'[3]4'!N105</f>
        <v>27.414082941046122</v>
      </c>
      <c r="F35" s="1165" t="s">
        <v>145</v>
      </c>
    </row>
    <row r="36" spans="1:6">
      <c r="A36" s="549"/>
      <c r="B36" s="1135" t="s">
        <v>462</v>
      </c>
      <c r="C36" s="1147" t="s">
        <v>1176</v>
      </c>
      <c r="D36" s="1135" t="s">
        <v>1162</v>
      </c>
      <c r="E36" s="1175">
        <f>IFERROR(E37/E23/12*1000, 0)</f>
        <v>1610.948286044209</v>
      </c>
      <c r="F36" s="1167"/>
    </row>
    <row r="37" spans="1:6" ht="15.75" thickBot="1">
      <c r="A37" s="549"/>
      <c r="B37" s="1168" t="s">
        <v>1177</v>
      </c>
      <c r="C37" s="1163" t="s">
        <v>1178</v>
      </c>
      <c r="D37" s="1162" t="s">
        <v>1165</v>
      </c>
      <c r="E37" s="1169">
        <f>'[3]4'!E200+'[3]4'!F200+'[3]4'!J200+'[3]4'!N200</f>
        <v>111.8862264079123</v>
      </c>
      <c r="F37" s="1165" t="s">
        <v>145</v>
      </c>
    </row>
    <row r="38" spans="1:6" ht="15.75" thickBot="1">
      <c r="A38" s="549"/>
      <c r="B38" s="1176" t="s">
        <v>466</v>
      </c>
      <c r="C38" s="1177" t="s">
        <v>1179</v>
      </c>
      <c r="D38" s="1178" t="s">
        <v>1162</v>
      </c>
      <c r="E38" s="1179">
        <f>IFERROR((E27+E29+E31+E33+E35+E37)/E10/12*1000, 0)</f>
        <v>1120.7521709590133</v>
      </c>
      <c r="F38" s="1180"/>
    </row>
    <row r="39" spans="1:6" ht="26.25" thickBot="1">
      <c r="A39" s="549"/>
      <c r="B39" s="1124" t="s">
        <v>470</v>
      </c>
      <c r="C39" s="1181" t="s">
        <v>1180</v>
      </c>
      <c r="D39" s="1124" t="s">
        <v>790</v>
      </c>
      <c r="E39" s="1182">
        <f>IFERROR((E11+E22)/E23, 0)</f>
        <v>3.2593881493770924</v>
      </c>
      <c r="F39" s="1126"/>
    </row>
    <row r="40" spans="1:6">
      <c r="A40" s="549"/>
      <c r="B40" s="549"/>
      <c r="C40" s="1183"/>
      <c r="D40" s="549"/>
      <c r="E40" s="549"/>
      <c r="F40" s="549"/>
    </row>
    <row r="41" spans="1:6">
      <c r="A41" s="549"/>
      <c r="B41" s="549"/>
      <c r="C41" s="93" t="s">
        <v>1181</v>
      </c>
      <c r="D41" s="549"/>
      <c r="E41" s="549"/>
      <c r="F41" s="54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8"/>
  <sheetViews>
    <sheetView showGridLines="0" tabSelected="1" topLeftCell="A10" workbookViewId="0">
      <selection activeCell="E36" sqref="E36:E39"/>
    </sheetView>
  </sheetViews>
  <sheetFormatPr defaultRowHeight="15"/>
  <cols>
    <col min="2" max="2" width="10.42578125" customWidth="1"/>
    <col min="3" max="3" width="90.42578125" customWidth="1"/>
    <col min="4" max="4" width="20.28515625" customWidth="1"/>
    <col min="5" max="5" width="19.85546875" customWidth="1"/>
    <col min="6" max="6" width="43.140625" customWidth="1"/>
  </cols>
  <sheetData>
    <row r="1" spans="1:6">
      <c r="A1" s="549"/>
      <c r="B1" s="549"/>
      <c r="C1" s="549"/>
      <c r="D1" s="549"/>
      <c r="E1" s="549"/>
      <c r="F1" s="549"/>
    </row>
    <row r="2" spans="1:6" ht="36">
      <c r="A2" s="549"/>
      <c r="B2" s="549"/>
      <c r="C2" s="549"/>
      <c r="D2" s="549"/>
      <c r="E2" s="549"/>
      <c r="F2" s="552" t="s">
        <v>1182</v>
      </c>
    </row>
    <row r="3" spans="1:6">
      <c r="A3" s="549"/>
      <c r="B3" s="549"/>
      <c r="C3" s="28" t="str">
        <f>"Ūkio subjektas: "&amp;'[3]1.Pradzia'!$D$15</f>
        <v>Ūkio subjektas: UAB „Skuodo vandenys“</v>
      </c>
      <c r="D3" s="549"/>
      <c r="E3" s="549"/>
      <c r="F3" s="549"/>
    </row>
    <row r="4" spans="1:6">
      <c r="A4" s="549"/>
      <c r="B4" s="549"/>
      <c r="C4" s="28" t="str">
        <f>"Ataskaitinis laikotarpis: "&amp;'[3]1.Pradzia'!$D$12</f>
        <v>Ataskaitinis laikotarpis: 2020-01-01 - 2020-12-31</v>
      </c>
      <c r="D4" s="549"/>
      <c r="E4" s="549"/>
      <c r="F4" s="549"/>
    </row>
    <row r="5" spans="1:6">
      <c r="A5" s="549"/>
      <c r="B5" s="549"/>
      <c r="C5" s="549"/>
      <c r="D5" s="549"/>
      <c r="E5" s="549"/>
      <c r="F5" s="549"/>
    </row>
    <row r="6" spans="1:6">
      <c r="A6" s="549"/>
      <c r="B6" s="549"/>
      <c r="C6" s="1122" t="s">
        <v>1183</v>
      </c>
      <c r="D6" s="549"/>
      <c r="E6" s="549"/>
      <c r="F6" s="549"/>
    </row>
    <row r="7" spans="1:6" ht="15.75" thickBot="1">
      <c r="A7" s="549"/>
      <c r="B7" s="549"/>
      <c r="C7" s="549"/>
      <c r="D7" s="549"/>
      <c r="E7" s="549"/>
      <c r="F7" s="549"/>
    </row>
    <row r="8" spans="1:6" ht="26.25" thickBot="1">
      <c r="A8" s="549"/>
      <c r="B8" s="920" t="s">
        <v>2</v>
      </c>
      <c r="C8" s="1184" t="s">
        <v>1128</v>
      </c>
      <c r="D8" s="1185" t="s">
        <v>681</v>
      </c>
      <c r="E8" s="1186" t="s">
        <v>46</v>
      </c>
      <c r="F8" s="923" t="s">
        <v>1129</v>
      </c>
    </row>
    <row r="9" spans="1:6" ht="25.5">
      <c r="A9" s="549"/>
      <c r="B9" s="1187" t="s">
        <v>1130</v>
      </c>
      <c r="C9" s="1188" t="s">
        <v>1184</v>
      </c>
      <c r="D9" s="1189" t="s">
        <v>1185</v>
      </c>
      <c r="E9" s="1190">
        <f>E10+E18</f>
        <v>1051.4037935478286</v>
      </c>
      <c r="F9" s="1097" t="s">
        <v>1186</v>
      </c>
    </row>
    <row r="10" spans="1:6">
      <c r="A10" s="549"/>
      <c r="B10" s="1191" t="s">
        <v>95</v>
      </c>
      <c r="C10" s="1192" t="s">
        <v>1187</v>
      </c>
      <c r="D10" s="1193" t="s">
        <v>1185</v>
      </c>
      <c r="E10" s="1194">
        <f>SUM(E11:E17)</f>
        <v>64.530567790821323</v>
      </c>
      <c r="F10" s="1195" t="s">
        <v>1186</v>
      </c>
    </row>
    <row r="11" spans="1:6">
      <c r="A11" s="549"/>
      <c r="B11" s="1196" t="s">
        <v>1188</v>
      </c>
      <c r="C11" s="1197" t="s">
        <v>1138</v>
      </c>
      <c r="D11" s="1198" t="s">
        <v>1185</v>
      </c>
      <c r="E11" s="1199">
        <f>+'[3]13.Ener.ukis'!E6+'[3]13.Ener.ukis'!E13*'[3]4'!$G$142/100</f>
        <v>9.901451557158099</v>
      </c>
      <c r="F11" s="1195" t="s">
        <v>1186</v>
      </c>
    </row>
    <row r="12" spans="1:6">
      <c r="A12" s="549"/>
      <c r="B12" s="1196" t="s">
        <v>1189</v>
      </c>
      <c r="C12" s="1197" t="s">
        <v>1140</v>
      </c>
      <c r="D12" s="1198" t="s">
        <v>1185</v>
      </c>
      <c r="E12" s="1199">
        <f>+'[3]13.Ener.ukis'!E7+'[3]13.Ener.ukis'!E13*'[3]4'!$H$142/100</f>
        <v>1.0333851967166698</v>
      </c>
      <c r="F12" s="1195" t="s">
        <v>1186</v>
      </c>
    </row>
    <row r="13" spans="1:6">
      <c r="A13" s="549"/>
      <c r="B13" s="1196" t="s">
        <v>1190</v>
      </c>
      <c r="C13" s="1197" t="s">
        <v>1142</v>
      </c>
      <c r="D13" s="1198" t="s">
        <v>1185</v>
      </c>
      <c r="E13" s="1199">
        <f>+'[3]13.Ener.ukis'!E8+'[3]13.Ener.ukis'!E13*'[3]4'!$I$142/100</f>
        <v>0.97203594792481773</v>
      </c>
      <c r="F13" s="1195" t="s">
        <v>1186</v>
      </c>
    </row>
    <row r="14" spans="1:6">
      <c r="A14" s="549"/>
      <c r="B14" s="1196" t="s">
        <v>1191</v>
      </c>
      <c r="C14" s="1197" t="s">
        <v>1192</v>
      </c>
      <c r="D14" s="1198" t="s">
        <v>1185</v>
      </c>
      <c r="E14" s="1199">
        <f>+'[3]13.Ener.ukis'!E9+'[3]13.Ener.ukis'!E13*'[3]4'!$K$142/100</f>
        <v>21.787485869231411</v>
      </c>
      <c r="F14" s="1195" t="s">
        <v>1186</v>
      </c>
    </row>
    <row r="15" spans="1:6">
      <c r="A15" s="549"/>
      <c r="B15" s="1196" t="s">
        <v>1193</v>
      </c>
      <c r="C15" s="1197" t="s">
        <v>1147</v>
      </c>
      <c r="D15" s="1198" t="s">
        <v>1185</v>
      </c>
      <c r="E15" s="1199">
        <f>+'[3]13.Ener.ukis'!E10+'[3]13.Ener.ukis'!E13*'[3]4'!$L$142/100</f>
        <v>25.898158010034706</v>
      </c>
      <c r="F15" s="1195" t="s">
        <v>1186</v>
      </c>
    </row>
    <row r="16" spans="1:6">
      <c r="A16" s="549"/>
      <c r="B16" s="1196" t="s">
        <v>1194</v>
      </c>
      <c r="C16" s="1197" t="s">
        <v>1149</v>
      </c>
      <c r="D16" s="1198" t="s">
        <v>1185</v>
      </c>
      <c r="E16" s="1199">
        <f>+'[3]13.Ener.ukis'!E11+'[3]13.Ener.ukis'!E13*'[3]4'!$M$142/100</f>
        <v>4.9380512097556224</v>
      </c>
      <c r="F16" s="1195" t="s">
        <v>1186</v>
      </c>
    </row>
    <row r="17" spans="1:6" ht="15.75" thickBot="1">
      <c r="A17" s="549"/>
      <c r="B17" s="1196" t="s">
        <v>1195</v>
      </c>
      <c r="C17" s="1200" t="s">
        <v>1196</v>
      </c>
      <c r="D17" s="1198" t="s">
        <v>1185</v>
      </c>
      <c r="E17" s="1201">
        <f>+'[3]13.Ener.ukis'!E12+'[3]13.Ener.ukis'!E13*'[3]4'!$N$142/100</f>
        <v>0</v>
      </c>
      <c r="F17" s="1202" t="s">
        <v>1186</v>
      </c>
    </row>
    <row r="18" spans="1:6" ht="27">
      <c r="A18" s="549"/>
      <c r="B18" s="1191" t="s">
        <v>97</v>
      </c>
      <c r="C18" s="1203" t="s">
        <v>1197</v>
      </c>
      <c r="D18" s="1204" t="s">
        <v>1185</v>
      </c>
      <c r="E18" s="1205">
        <f>SUM(E19:E25)</f>
        <v>986.87322575700728</v>
      </c>
      <c r="F18" s="1206" t="s">
        <v>1186</v>
      </c>
    </row>
    <row r="19" spans="1:6">
      <c r="A19" s="549"/>
      <c r="B19" s="1196" t="s">
        <v>1198</v>
      </c>
      <c r="C19" s="1197" t="s">
        <v>1138</v>
      </c>
      <c r="D19" s="1196" t="s">
        <v>1185</v>
      </c>
      <c r="E19" s="1207">
        <f>+'[3]13.Ener.ukis'!E15+'[3]13.Ener.ukis'!E22*'[3]4'!$G$141/100</f>
        <v>296.98491250937963</v>
      </c>
      <c r="F19" s="1207" t="s">
        <v>1186</v>
      </c>
    </row>
    <row r="20" spans="1:6">
      <c r="A20" s="549"/>
      <c r="B20" s="1196" t="s">
        <v>1199</v>
      </c>
      <c r="C20" s="1197" t="s">
        <v>1140</v>
      </c>
      <c r="D20" s="1196" t="s">
        <v>1185</v>
      </c>
      <c r="E20" s="1207">
        <f>+'[3]13.Ener.ukis'!E16+'[3]13.Ener.ukis'!E22*'[3]4'!$H$141/100</f>
        <v>32.954677496659222</v>
      </c>
      <c r="F20" s="1207" t="s">
        <v>1186</v>
      </c>
    </row>
    <row r="21" spans="1:6">
      <c r="A21" s="549"/>
      <c r="B21" s="1196" t="s">
        <v>1200</v>
      </c>
      <c r="C21" s="1197" t="s">
        <v>1142</v>
      </c>
      <c r="D21" s="1196" t="s">
        <v>1185</v>
      </c>
      <c r="E21" s="1207">
        <f>+'[3]13.Ener.ukis'!E17+'[3]13.Ener.ukis'!E22*'[3]4'!$I$141/100</f>
        <v>12.173777934127584</v>
      </c>
      <c r="F21" s="1207" t="s">
        <v>1186</v>
      </c>
    </row>
    <row r="22" spans="1:6">
      <c r="A22" s="549"/>
      <c r="B22" s="1196" t="s">
        <v>1201</v>
      </c>
      <c r="C22" s="1197" t="s">
        <v>1192</v>
      </c>
      <c r="D22" s="1196" t="s">
        <v>1185</v>
      </c>
      <c r="E22" s="1207">
        <f>+'[3]13.Ener.ukis'!E18+'[3]13.Ener.ukis'!E22*'[3]4'!$K$141/100</f>
        <v>110.98446722115496</v>
      </c>
      <c r="F22" s="1207" t="s">
        <v>1186</v>
      </c>
    </row>
    <row r="23" spans="1:6">
      <c r="A23" s="549"/>
      <c r="B23" s="1196" t="s">
        <v>1202</v>
      </c>
      <c r="C23" s="1197" t="s">
        <v>1147</v>
      </c>
      <c r="D23" s="1196" t="s">
        <v>1185</v>
      </c>
      <c r="E23" s="1207">
        <f>+'[3]13.Ener.ukis'!E19+'[3]13.Ener.ukis'!E22*'[3]4'!$L$141/100</f>
        <v>528.42365702310872</v>
      </c>
      <c r="F23" s="1207" t="s">
        <v>1186</v>
      </c>
    </row>
    <row r="24" spans="1:6">
      <c r="A24" s="549"/>
      <c r="B24" s="1196" t="s">
        <v>1203</v>
      </c>
      <c r="C24" s="1197" t="s">
        <v>1149</v>
      </c>
      <c r="D24" s="1196" t="s">
        <v>1185</v>
      </c>
      <c r="E24" s="1207">
        <f>+'[3]13.Ener.ukis'!E20+'[3]13.Ener.ukis'!E22*'[3]4'!$M$141/100</f>
        <v>5.3517335725771806</v>
      </c>
      <c r="F24" s="1207" t="s">
        <v>1186</v>
      </c>
    </row>
    <row r="25" spans="1:6" ht="15.75" thickBot="1">
      <c r="A25" s="549"/>
      <c r="B25" s="1196" t="s">
        <v>1204</v>
      </c>
      <c r="C25" s="1200" t="s">
        <v>1196</v>
      </c>
      <c r="D25" s="1208" t="s">
        <v>1185</v>
      </c>
      <c r="E25" s="1209">
        <f>+'[3]13.Ener.ukis'!E21+'[3]13.Ener.ukis'!E22*'[3]4'!$N$141/100</f>
        <v>0</v>
      </c>
      <c r="F25" s="1207" t="s">
        <v>1186</v>
      </c>
    </row>
    <row r="26" spans="1:6" ht="15.75" thickBot="1">
      <c r="A26" s="549"/>
      <c r="B26" s="1210" t="s">
        <v>50</v>
      </c>
      <c r="C26" s="1184" t="s">
        <v>1205</v>
      </c>
      <c r="D26" s="1210" t="s">
        <v>1185</v>
      </c>
      <c r="E26" s="1211">
        <f>E27+E31+E35+E36+E37</f>
        <v>1059.8847171633918</v>
      </c>
      <c r="F26" s="1212"/>
    </row>
    <row r="27" spans="1:6">
      <c r="A27" s="549"/>
      <c r="B27" s="1187" t="s">
        <v>135</v>
      </c>
      <c r="C27" s="1213" t="s">
        <v>1136</v>
      </c>
      <c r="D27" s="1187" t="s">
        <v>1185</v>
      </c>
      <c r="E27" s="1214">
        <f>E28+E29+E30</f>
        <v>354.02024064196598</v>
      </c>
      <c r="F27" s="1206" t="s">
        <v>1186</v>
      </c>
    </row>
    <row r="28" spans="1:6">
      <c r="A28" s="549"/>
      <c r="B28" s="1191" t="s">
        <v>1137</v>
      </c>
      <c r="C28" s="1215" t="s">
        <v>1138</v>
      </c>
      <c r="D28" s="1191" t="s">
        <v>1185</v>
      </c>
      <c r="E28" s="1216">
        <f>E11+E19</f>
        <v>306.88636406653774</v>
      </c>
      <c r="F28" s="1206" t="s">
        <v>1186</v>
      </c>
    </row>
    <row r="29" spans="1:6">
      <c r="A29" s="549"/>
      <c r="B29" s="1191" t="s">
        <v>1139</v>
      </c>
      <c r="C29" s="1215" t="s">
        <v>1140</v>
      </c>
      <c r="D29" s="1191" t="s">
        <v>1185</v>
      </c>
      <c r="E29" s="1216">
        <f>E12+E20</f>
        <v>33.988062693375895</v>
      </c>
      <c r="F29" s="1206" t="s">
        <v>1186</v>
      </c>
    </row>
    <row r="30" spans="1:6" ht="15.75" thickBot="1">
      <c r="A30" s="549"/>
      <c r="B30" s="1217" t="s">
        <v>1141</v>
      </c>
      <c r="C30" s="1218" t="s">
        <v>1142</v>
      </c>
      <c r="D30" s="1217" t="s">
        <v>1185</v>
      </c>
      <c r="E30" s="1216">
        <f>E13+E21</f>
        <v>13.145813882052401</v>
      </c>
      <c r="F30" s="1219" t="s">
        <v>1186</v>
      </c>
    </row>
    <row r="31" spans="1:6" ht="38.25">
      <c r="A31" s="549"/>
      <c r="B31" s="1187" t="s">
        <v>137</v>
      </c>
      <c r="C31" s="1220" t="s">
        <v>1143</v>
      </c>
      <c r="D31" s="1187" t="s">
        <v>1185</v>
      </c>
      <c r="E31" s="1221">
        <f>E32+E33+E34</f>
        <v>697.38355290586264</v>
      </c>
      <c r="F31" s="1222" t="s">
        <v>1186</v>
      </c>
    </row>
    <row r="32" spans="1:6">
      <c r="A32" s="549"/>
      <c r="B32" s="1191" t="s">
        <v>1144</v>
      </c>
      <c r="C32" s="1215" t="s">
        <v>1145</v>
      </c>
      <c r="D32" s="1191" t="s">
        <v>1185</v>
      </c>
      <c r="E32" s="1223">
        <f>E14+E22</f>
        <v>132.77195309038638</v>
      </c>
      <c r="F32" s="1224" t="s">
        <v>1186</v>
      </c>
    </row>
    <row r="33" spans="1:6">
      <c r="A33" s="549"/>
      <c r="B33" s="1191" t="s">
        <v>1146</v>
      </c>
      <c r="C33" s="1215" t="s">
        <v>1147</v>
      </c>
      <c r="D33" s="1191" t="s">
        <v>1185</v>
      </c>
      <c r="E33" s="1223">
        <f>E15+E23</f>
        <v>554.32181503314337</v>
      </c>
      <c r="F33" s="1207" t="s">
        <v>1186</v>
      </c>
    </row>
    <row r="34" spans="1:6" ht="15.75" thickBot="1">
      <c r="A34" s="549"/>
      <c r="B34" s="1217" t="s">
        <v>1148</v>
      </c>
      <c r="C34" s="1225" t="s">
        <v>1149</v>
      </c>
      <c r="D34" s="1217" t="s">
        <v>1185</v>
      </c>
      <c r="E34" s="1223">
        <f>E16+E24</f>
        <v>10.289784782332802</v>
      </c>
      <c r="F34" s="1207" t="s">
        <v>1186</v>
      </c>
    </row>
    <row r="35" spans="1:6" ht="15.75" thickBot="1">
      <c r="A35" s="549"/>
      <c r="B35" s="920" t="s">
        <v>602</v>
      </c>
      <c r="C35" s="921" t="s">
        <v>1150</v>
      </c>
      <c r="D35" s="920" t="s">
        <v>1185</v>
      </c>
      <c r="E35" s="1226">
        <f>E17+E25</f>
        <v>0</v>
      </c>
      <c r="F35" s="1227" t="s">
        <v>1186</v>
      </c>
    </row>
    <row r="36" spans="1:6" ht="15.75" thickBot="1">
      <c r="A36" s="549"/>
      <c r="B36" s="1210" t="s">
        <v>1151</v>
      </c>
      <c r="C36" s="1188" t="s">
        <v>1152</v>
      </c>
      <c r="D36" s="1210" t="s">
        <v>1185</v>
      </c>
      <c r="E36" s="1228">
        <f>+'[3]13.Ener.ukis'!E23+'[3]13.Ener.ukis'!E13*'[3]4'!$E$142/100+'[3]13.Ener.ukis'!E22*'[3]4'!$E$141/100</f>
        <v>0.24109577921380573</v>
      </c>
      <c r="F36" s="1227" t="s">
        <v>1186</v>
      </c>
    </row>
    <row r="37" spans="1:6" ht="15.75" thickBot="1">
      <c r="A37" s="549"/>
      <c r="B37" s="920" t="s">
        <v>1206</v>
      </c>
      <c r="C37" s="1229" t="s">
        <v>1207</v>
      </c>
      <c r="D37" s="920" t="s">
        <v>1185</v>
      </c>
      <c r="E37" s="1230">
        <f>+'[3]13.Ener.ukis'!E24*SUM('[3]4'!E235:F235,'[3]4'!J235,'[3]4'!N235)/100</f>
        <v>8.2398278363493223</v>
      </c>
      <c r="F37" s="1227" t="s">
        <v>1208</v>
      </c>
    </row>
    <row r="38" spans="1:6" ht="15.75" thickBot="1">
      <c r="A38" s="549"/>
      <c r="B38" s="1231" t="s">
        <v>56</v>
      </c>
      <c r="C38" s="1232" t="s">
        <v>1209</v>
      </c>
      <c r="D38" s="1231" t="s">
        <v>1185</v>
      </c>
      <c r="E38" s="1233">
        <f>+'[3]13.Ener.ukis'!E25
+'[3]13.Ener.ukis'!E13*'[3]4'!$P$142/100+'[3]13.Ener.ukis'!E13*'[3]4'!$O$142/100
+'[3]13.Ener.ukis'!E22*'[3]4'!P141/100+'[3]13.Ener.ukis'!E22*'[3]4'!O141/100
+'[3]13.Ener.ukis'!E24*SUM('[3]4'!O235:P235)/100</f>
        <v>34.351282836608256</v>
      </c>
      <c r="F38" s="1234"/>
    </row>
    <row r="39" spans="1:6" ht="15.75" thickBot="1">
      <c r="A39" s="549"/>
      <c r="B39" s="1231" t="s">
        <v>60</v>
      </c>
      <c r="C39" s="1232" t="s">
        <v>1210</v>
      </c>
      <c r="D39" s="1231" t="s">
        <v>1185</v>
      </c>
      <c r="E39" s="1233">
        <f>+'[3]13.Ener.ukis'!E26</f>
        <v>0</v>
      </c>
      <c r="F39" s="1235"/>
    </row>
    <row r="40" spans="1:6" ht="15.75" thickBot="1">
      <c r="A40" s="549"/>
      <c r="B40" s="1231" t="s">
        <v>74</v>
      </c>
      <c r="C40" s="1232" t="s">
        <v>1211</v>
      </c>
      <c r="D40" s="1231" t="s">
        <v>1185</v>
      </c>
      <c r="E40" s="1236">
        <f>E26+E38-E39</f>
        <v>1094.2360000000001</v>
      </c>
      <c r="F40" s="1235"/>
    </row>
    <row r="41" spans="1:6" ht="15.75" thickBot="1">
      <c r="A41" s="549"/>
      <c r="B41" s="1231" t="s">
        <v>76</v>
      </c>
      <c r="C41" s="1043" t="s">
        <v>1212</v>
      </c>
      <c r="D41" s="921"/>
      <c r="E41" s="1237"/>
      <c r="F41" s="1238"/>
    </row>
    <row r="42" spans="1:6">
      <c r="A42" s="1239"/>
      <c r="B42" s="1240" t="s">
        <v>1213</v>
      </c>
      <c r="C42" s="1241" t="s">
        <v>1214</v>
      </c>
      <c r="D42" s="1240" t="s">
        <v>1215</v>
      </c>
      <c r="E42" s="1242">
        <f>IF((E43+E44)=0,"-",(((E19+E21)*100)/E45)/(E43+E44+E47))</f>
        <v>0.2688219559527909</v>
      </c>
      <c r="F42" s="1243"/>
    </row>
    <row r="43" spans="1:6">
      <c r="A43" s="549"/>
      <c r="B43" s="1191" t="s">
        <v>1216</v>
      </c>
      <c r="C43" s="1215" t="s">
        <v>1217</v>
      </c>
      <c r="D43" s="1244" t="s">
        <v>1218</v>
      </c>
      <c r="E43" s="1245">
        <f>'[3]9'!E33</f>
        <v>100</v>
      </c>
      <c r="F43" s="1246" t="s">
        <v>1219</v>
      </c>
    </row>
    <row r="44" spans="1:6">
      <c r="A44" s="549"/>
      <c r="B44" s="1217" t="s">
        <v>1220</v>
      </c>
      <c r="C44" s="1218" t="s">
        <v>1221</v>
      </c>
      <c r="D44" s="1247" t="s">
        <v>1218</v>
      </c>
      <c r="E44" s="1248">
        <f>'[3]9'!E60</f>
        <v>15</v>
      </c>
      <c r="F44" s="1249" t="s">
        <v>1219</v>
      </c>
    </row>
    <row r="45" spans="1:6" ht="16.5" thickBot="1">
      <c r="A45" s="549"/>
      <c r="B45" s="1191" t="s">
        <v>1222</v>
      </c>
      <c r="C45" s="1215" t="s">
        <v>1223</v>
      </c>
      <c r="D45" s="1191" t="s">
        <v>1224</v>
      </c>
      <c r="E45" s="1245">
        <f>'[3]8'!E12</f>
        <v>561</v>
      </c>
      <c r="F45" s="1246" t="s">
        <v>1225</v>
      </c>
    </row>
    <row r="46" spans="1:6">
      <c r="A46" s="1239"/>
      <c r="B46" s="1240" t="s">
        <v>1226</v>
      </c>
      <c r="C46" s="1241" t="s">
        <v>1227</v>
      </c>
      <c r="D46" s="1240" t="s">
        <v>1228</v>
      </c>
      <c r="E46" s="1242">
        <f>IF(E47=0,"-",((E20)/E48)/E47)</f>
        <v>1.8881198540515317E-3</v>
      </c>
      <c r="F46" s="1243"/>
    </row>
    <row r="47" spans="1:6">
      <c r="A47" s="549"/>
      <c r="B47" s="1191" t="s">
        <v>1229</v>
      </c>
      <c r="C47" s="1215" t="s">
        <v>895</v>
      </c>
      <c r="D47" s="1244" t="s">
        <v>1218</v>
      </c>
      <c r="E47" s="1245">
        <f>'[3]9'!E55</f>
        <v>90</v>
      </c>
      <c r="F47" s="1246" t="s">
        <v>1219</v>
      </c>
    </row>
    <row r="48" spans="1:6" ht="16.5" thickBot="1">
      <c r="A48" s="549"/>
      <c r="B48" s="1191" t="s">
        <v>1230</v>
      </c>
      <c r="C48" s="1215" t="s">
        <v>1231</v>
      </c>
      <c r="D48" s="1191" t="s">
        <v>1224</v>
      </c>
      <c r="E48" s="1245">
        <f>'[3]8'!E11</f>
        <v>193.93</v>
      </c>
      <c r="F48" s="1246" t="s">
        <v>1225</v>
      </c>
    </row>
    <row r="49" spans="1:6">
      <c r="A49" s="1239"/>
      <c r="B49" s="1240" t="s">
        <v>1232</v>
      </c>
      <c r="C49" s="1241" t="s">
        <v>1233</v>
      </c>
      <c r="D49" s="1240" t="s">
        <v>1215</v>
      </c>
      <c r="E49" s="1242">
        <f>IF(E50=0,"-",((E22*100)/E52)/E50)</f>
        <v>7.1143889244330101</v>
      </c>
      <c r="F49" s="1243"/>
    </row>
    <row r="50" spans="1:6">
      <c r="A50" s="549"/>
      <c r="B50" s="1191" t="s">
        <v>1234</v>
      </c>
      <c r="C50" s="1215" t="s">
        <v>1235</v>
      </c>
      <c r="D50" s="1244" t="s">
        <v>1218</v>
      </c>
      <c r="E50" s="1245">
        <f>'[3]9'!E78</f>
        <v>8</v>
      </c>
      <c r="F50" s="1246" t="s">
        <v>1219</v>
      </c>
    </row>
    <row r="51" spans="1:6" ht="15.75">
      <c r="A51" s="549"/>
      <c r="B51" s="1191" t="s">
        <v>1236</v>
      </c>
      <c r="C51" s="1215" t="s">
        <v>1237</v>
      </c>
      <c r="D51" s="1191" t="s">
        <v>1224</v>
      </c>
      <c r="E51" s="1245">
        <f>'[3]8'!E31</f>
        <v>567.50249999999994</v>
      </c>
      <c r="F51" s="1246" t="s">
        <v>1225</v>
      </c>
    </row>
    <row r="52" spans="1:6" ht="16.5" thickBot="1">
      <c r="A52" s="1239"/>
      <c r="B52" s="1250" t="s">
        <v>1238</v>
      </c>
      <c r="C52" s="1251" t="s">
        <v>1239</v>
      </c>
      <c r="D52" s="1250" t="s">
        <v>1240</v>
      </c>
      <c r="E52" s="1252">
        <f>'[3]8'!E34</f>
        <v>195</v>
      </c>
      <c r="F52" s="1253" t="s">
        <v>1225</v>
      </c>
    </row>
    <row r="53" spans="1:6">
      <c r="A53" s="1239"/>
      <c r="B53" s="1240" t="s">
        <v>1241</v>
      </c>
      <c r="C53" s="1241" t="s">
        <v>1242</v>
      </c>
      <c r="D53" s="1240" t="s">
        <v>1243</v>
      </c>
      <c r="E53" s="1242">
        <f>IF(E54=0,"-",((E23*1000)/E54))</f>
        <v>5328.7271791956264</v>
      </c>
      <c r="F53" s="1243"/>
    </row>
    <row r="54" spans="1:6" ht="15.75" thickBot="1">
      <c r="A54" s="549"/>
      <c r="B54" s="1191" t="s">
        <v>1244</v>
      </c>
      <c r="C54" s="1215" t="s">
        <v>1245</v>
      </c>
      <c r="D54" s="1244" t="s">
        <v>992</v>
      </c>
      <c r="E54" s="1245">
        <f>'[3]9'!E128</f>
        <v>99.165080000000003</v>
      </c>
      <c r="F54" s="1246" t="s">
        <v>1219</v>
      </c>
    </row>
    <row r="55" spans="1:6">
      <c r="A55" s="549"/>
      <c r="B55" s="1187" t="s">
        <v>1246</v>
      </c>
      <c r="C55" s="1213" t="s">
        <v>1247</v>
      </c>
      <c r="D55" s="1187" t="s">
        <v>1248</v>
      </c>
      <c r="E55" s="1205">
        <f>IFERROR(E56/(E26-E39), 0)</f>
        <v>9.4928659549299604E-2</v>
      </c>
      <c r="F55" s="1097"/>
    </row>
    <row r="56" spans="1:6" ht="15.75" thickBot="1">
      <c r="A56" s="549"/>
      <c r="B56" s="1254" t="s">
        <v>1249</v>
      </c>
      <c r="C56" s="1255" t="s">
        <v>1250</v>
      </c>
      <c r="D56" s="1256" t="s">
        <v>1165</v>
      </c>
      <c r="E56" s="1257">
        <f>'[3]4'!E11+'[3]4'!F11+'[3]4'!J11+'[3]4'!N11</f>
        <v>100.61343547710932</v>
      </c>
      <c r="F56" s="1258" t="s">
        <v>145</v>
      </c>
    </row>
    <row r="57" spans="1:6">
      <c r="A57" s="549"/>
      <c r="B57" s="549"/>
      <c r="C57" s="549"/>
      <c r="D57" s="549"/>
      <c r="E57" s="549"/>
      <c r="F57" s="549"/>
    </row>
    <row r="58" spans="1:6">
      <c r="A58" s="549"/>
      <c r="B58" s="549"/>
      <c r="C58" s="93" t="s">
        <v>1181</v>
      </c>
      <c r="D58" s="549"/>
      <c r="E58" s="549"/>
      <c r="F58" s="5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0"/>
  <sheetViews>
    <sheetView showGridLines="0" workbookViewId="0">
      <selection activeCell="D17" sqref="D17:D29"/>
    </sheetView>
  </sheetViews>
  <sheetFormatPr defaultRowHeight="15"/>
  <cols>
    <col min="2" max="2" width="6.7109375" customWidth="1"/>
    <col min="3" max="3" width="71.28515625" customWidth="1"/>
    <col min="4" max="4" width="22.140625" customWidth="1"/>
  </cols>
  <sheetData>
    <row r="1" spans="1:4">
      <c r="A1" s="26"/>
      <c r="B1" s="26"/>
      <c r="C1" s="26"/>
      <c r="D1" s="26"/>
    </row>
    <row r="2" spans="1:4" ht="72">
      <c r="A2" s="26"/>
      <c r="B2" s="26"/>
      <c r="C2" s="26"/>
      <c r="D2" s="1" t="s">
        <v>42</v>
      </c>
    </row>
    <row r="3" spans="1:4">
      <c r="A3" s="26"/>
      <c r="B3" s="26"/>
      <c r="C3" s="28" t="str">
        <f>"Ūkio subjektas: "&amp;'[3]1.Pradzia'!$D$15</f>
        <v>Ūkio subjektas: UAB „Skuodo vandenys“</v>
      </c>
      <c r="D3" s="26"/>
    </row>
    <row r="4" spans="1:4">
      <c r="A4" s="26"/>
      <c r="B4" s="26"/>
      <c r="C4" s="28" t="str">
        <f>"Ataskaitinis laikotarpis: "&amp;'[3]1.Pradzia'!$D$12</f>
        <v>Ataskaitinis laikotarpis: 2020-01-01 - 2020-12-31</v>
      </c>
      <c r="D4" s="26"/>
    </row>
    <row r="5" spans="1:4">
      <c r="A5" s="26"/>
      <c r="B5" s="26"/>
      <c r="C5" s="26"/>
      <c r="D5" s="26"/>
    </row>
    <row r="6" spans="1:4" ht="15.75">
      <c r="A6" s="26"/>
      <c r="B6" s="26"/>
      <c r="C6" s="29" t="s">
        <v>43</v>
      </c>
      <c r="D6" s="26"/>
    </row>
    <row r="7" spans="1:4" ht="15.75" thickBot="1">
      <c r="A7" s="26"/>
      <c r="B7" s="26"/>
      <c r="C7" s="26"/>
      <c r="D7" s="26"/>
    </row>
    <row r="8" spans="1:4" ht="26.25" thickBot="1">
      <c r="A8" s="26"/>
      <c r="B8" s="30" t="s">
        <v>44</v>
      </c>
      <c r="C8" s="30" t="s">
        <v>45</v>
      </c>
      <c r="D8" s="31" t="s">
        <v>46</v>
      </c>
    </row>
    <row r="9" spans="1:4" ht="15.75" thickBot="1">
      <c r="A9" s="26"/>
      <c r="B9" s="32"/>
      <c r="C9" s="30" t="s">
        <v>47</v>
      </c>
      <c r="D9" s="33"/>
    </row>
    <row r="10" spans="1:4">
      <c r="A10" s="26"/>
      <c r="B10" s="34" t="s">
        <v>48</v>
      </c>
      <c r="C10" s="34" t="s">
        <v>49</v>
      </c>
      <c r="D10" s="35">
        <f>('[3]2.FA'!D4)/1000</f>
        <v>9981.7278700000006</v>
      </c>
    </row>
    <row r="11" spans="1:4">
      <c r="A11" s="26"/>
      <c r="B11" s="36" t="s">
        <v>50</v>
      </c>
      <c r="C11" s="36" t="s">
        <v>51</v>
      </c>
      <c r="D11" s="37">
        <f>('[3]2.FA'!D36)/1000</f>
        <v>115.41381</v>
      </c>
    </row>
    <row r="12" spans="1:4">
      <c r="A12" s="26"/>
      <c r="B12" s="36" t="s">
        <v>52</v>
      </c>
      <c r="C12" s="36" t="s">
        <v>53</v>
      </c>
      <c r="D12" s="37">
        <f>('[3]2.FA'!D45)/1000</f>
        <v>88.990970000000004</v>
      </c>
    </row>
    <row r="13" spans="1:4">
      <c r="A13" s="26"/>
      <c r="B13" s="36" t="s">
        <v>54</v>
      </c>
      <c r="C13" s="36" t="s">
        <v>55</v>
      </c>
      <c r="D13" s="37">
        <f>('[3]2.FA'!D46)/1000</f>
        <v>86.794070000000005</v>
      </c>
    </row>
    <row r="14" spans="1:4" ht="15.75" thickBot="1">
      <c r="A14" s="26"/>
      <c r="B14" s="38" t="s">
        <v>56</v>
      </c>
      <c r="C14" s="38" t="s">
        <v>57</v>
      </c>
      <c r="D14" s="39">
        <f>('[3]2.FA'!D54)/1000</f>
        <v>0.93289</v>
      </c>
    </row>
    <row r="15" spans="1:4" ht="16.5" thickTop="1" thickBot="1">
      <c r="A15" s="26"/>
      <c r="B15" s="40"/>
      <c r="C15" s="40" t="s">
        <v>58</v>
      </c>
      <c r="D15" s="41">
        <f>SUM(D10:D11,D14)</f>
        <v>10098.074570000001</v>
      </c>
    </row>
    <row r="16" spans="1:4" ht="15.75" thickBot="1">
      <c r="A16" s="26"/>
      <c r="B16" s="30"/>
      <c r="C16" s="30" t="s">
        <v>59</v>
      </c>
      <c r="D16" s="42"/>
    </row>
    <row r="17" spans="1:4">
      <c r="A17" s="26"/>
      <c r="B17" s="34" t="s">
        <v>60</v>
      </c>
      <c r="C17" s="34" t="s">
        <v>61</v>
      </c>
      <c r="D17" s="43">
        <f>SUM(D18,D20,D21,D22,D23)</f>
        <v>2814.3927600000002</v>
      </c>
    </row>
    <row r="18" spans="1:4">
      <c r="A18" s="26"/>
      <c r="B18" s="36" t="s">
        <v>62</v>
      </c>
      <c r="C18" s="36" t="s">
        <v>63</v>
      </c>
      <c r="D18" s="37">
        <f>('[3]2.FA'!D57)/1000</f>
        <v>4098.1773400000002</v>
      </c>
    </row>
    <row r="19" spans="1:4">
      <c r="A19" s="26"/>
      <c r="B19" s="36" t="s">
        <v>64</v>
      </c>
      <c r="C19" s="36" t="s">
        <v>65</v>
      </c>
      <c r="D19" s="37">
        <f>('[3]2.FA'!D58)/1000</f>
        <v>4098.1773400000002</v>
      </c>
    </row>
    <row r="20" spans="1:4">
      <c r="A20" s="26"/>
      <c r="B20" s="36" t="s">
        <v>66</v>
      </c>
      <c r="C20" s="36" t="s">
        <v>67</v>
      </c>
      <c r="D20" s="37">
        <f>('[3]2.FA'!D61)/1000</f>
        <v>0</v>
      </c>
    </row>
    <row r="21" spans="1:4">
      <c r="A21" s="26"/>
      <c r="B21" s="36" t="s">
        <v>68</v>
      </c>
      <c r="C21" s="36" t="s">
        <v>69</v>
      </c>
      <c r="D21" s="37">
        <f>('[3]2.FA'!D62)/1000</f>
        <v>0</v>
      </c>
    </row>
    <row r="22" spans="1:4">
      <c r="A22" s="26"/>
      <c r="B22" s="36" t="s">
        <v>70</v>
      </c>
      <c r="C22" s="36" t="s">
        <v>71</v>
      </c>
      <c r="D22" s="37">
        <f>('[3]2.FA'!D63)/1000</f>
        <v>0</v>
      </c>
    </row>
    <row r="23" spans="1:4">
      <c r="A23" s="26"/>
      <c r="B23" s="36" t="s">
        <v>72</v>
      </c>
      <c r="C23" s="36" t="s">
        <v>73</v>
      </c>
      <c r="D23" s="37">
        <f>('[3]2.FA'!D67)/1000</f>
        <v>-1283.78458</v>
      </c>
    </row>
    <row r="24" spans="1:4">
      <c r="A24" s="26"/>
      <c r="B24" s="36" t="s">
        <v>74</v>
      </c>
      <c r="C24" s="36" t="s">
        <v>75</v>
      </c>
      <c r="D24" s="37">
        <f>('[3]2.FA'!D70)/1000</f>
        <v>6432.6033200000002</v>
      </c>
    </row>
    <row r="25" spans="1:4">
      <c r="A25" s="26"/>
      <c r="B25" s="36" t="s">
        <v>76</v>
      </c>
      <c r="C25" s="36" t="s">
        <v>77</v>
      </c>
      <c r="D25" s="37">
        <f>('[3]2.FA'!D71)/1000</f>
        <v>0</v>
      </c>
    </row>
    <row r="26" spans="1:4">
      <c r="A26" s="26"/>
      <c r="B26" s="36" t="s">
        <v>78</v>
      </c>
      <c r="C26" s="36" t="s">
        <v>79</v>
      </c>
      <c r="D26" s="44">
        <f>D27+D28</f>
        <v>851.07848999999999</v>
      </c>
    </row>
    <row r="27" spans="1:4">
      <c r="A27" s="26"/>
      <c r="B27" s="36" t="s">
        <v>80</v>
      </c>
      <c r="C27" s="36" t="s">
        <v>81</v>
      </c>
      <c r="D27" s="37">
        <f>('[3]2.FA'!D73)/1000</f>
        <v>703.28715</v>
      </c>
    </row>
    <row r="28" spans="1:4" ht="25.5">
      <c r="A28" s="26"/>
      <c r="B28" s="45" t="s">
        <v>82</v>
      </c>
      <c r="C28" s="45" t="s">
        <v>83</v>
      </c>
      <c r="D28" s="37">
        <f>('[3]2.FA'!D82)/1000</f>
        <v>147.79134000000002</v>
      </c>
    </row>
    <row r="29" spans="1:4" ht="15.75" thickBot="1">
      <c r="A29" s="26"/>
      <c r="B29" s="46" t="s">
        <v>84</v>
      </c>
      <c r="C29" s="46" t="s">
        <v>85</v>
      </c>
      <c r="D29" s="47">
        <f>('[3]2.FA'!D93)/1000</f>
        <v>0</v>
      </c>
    </row>
    <row r="30" spans="1:4" ht="16.5" thickTop="1" thickBot="1">
      <c r="A30" s="26"/>
      <c r="B30" s="48"/>
      <c r="C30" s="48" t="s">
        <v>86</v>
      </c>
      <c r="D30" s="49">
        <f>SUM(D17,D24,D25,D26,D29)</f>
        <v>10098.074570000001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98"/>
  <sheetViews>
    <sheetView showGridLines="0" workbookViewId="0">
      <selection activeCell="K44" sqref="K44"/>
    </sheetView>
  </sheetViews>
  <sheetFormatPr defaultRowHeight="15"/>
  <cols>
    <col min="2" max="2" width="9.140625" style="135"/>
    <col min="3" max="3" width="67.85546875" style="135" customWidth="1"/>
    <col min="4" max="4" width="22.5703125" customWidth="1"/>
    <col min="5" max="5" width="20.140625" customWidth="1"/>
    <col min="6" max="6" width="18.140625" customWidth="1"/>
    <col min="7" max="7" width="10.5703125" customWidth="1"/>
    <col min="8" max="8" width="32.140625" bestFit="1" customWidth="1"/>
    <col min="9" max="9" width="11.28515625" customWidth="1"/>
  </cols>
  <sheetData>
    <row r="1" spans="1:12">
      <c r="A1" s="28"/>
      <c r="B1" s="28"/>
      <c r="C1" s="28"/>
      <c r="D1" s="28"/>
      <c r="E1" s="28"/>
      <c r="F1" s="28"/>
      <c r="G1" s="50"/>
      <c r="H1" s="50"/>
      <c r="I1" s="28"/>
      <c r="J1" s="28"/>
      <c r="K1" s="28"/>
      <c r="L1" s="28"/>
    </row>
    <row r="2" spans="1:12" ht="84">
      <c r="A2" s="28"/>
      <c r="B2" s="28"/>
      <c r="C2" s="28"/>
      <c r="D2" s="28"/>
      <c r="E2" s="1" t="s">
        <v>87</v>
      </c>
      <c r="F2" s="28"/>
      <c r="G2" s="50"/>
      <c r="H2" s="50"/>
      <c r="I2" s="28"/>
      <c r="J2" s="28"/>
      <c r="K2" s="28"/>
      <c r="L2" s="28"/>
    </row>
    <row r="3" spans="1:12">
      <c r="A3" s="28"/>
      <c r="B3" s="28"/>
      <c r="C3" s="28" t="str">
        <f>"Ūkio subjektas: "&amp;'[3]1.Pradzia'!$D$15</f>
        <v>Ūkio subjektas: UAB „Skuodo vandenys“</v>
      </c>
      <c r="D3" s="28"/>
      <c r="E3" s="1"/>
      <c r="F3" s="28"/>
      <c r="G3" s="50"/>
      <c r="H3" s="50"/>
      <c r="I3" s="28"/>
      <c r="J3" s="28"/>
      <c r="K3" s="28"/>
      <c r="L3" s="28"/>
    </row>
    <row r="4" spans="1:12">
      <c r="A4" s="28"/>
      <c r="B4" s="28"/>
      <c r="C4" s="28" t="str">
        <f>"Ataskaitinis laikotarpis: "&amp;'[3]1.Pradzia'!$D$12</f>
        <v>Ataskaitinis laikotarpis: 2020-01-01 - 2020-12-31</v>
      </c>
      <c r="D4" s="28"/>
      <c r="E4" s="1"/>
      <c r="F4" s="28"/>
      <c r="G4" s="50"/>
      <c r="H4" s="50"/>
      <c r="I4" s="28"/>
      <c r="J4" s="28"/>
      <c r="K4" s="28"/>
      <c r="L4" s="28"/>
    </row>
    <row r="5" spans="1:12">
      <c r="A5" s="28"/>
      <c r="B5" s="28"/>
      <c r="C5" s="28"/>
      <c r="D5" s="28"/>
      <c r="E5" s="1"/>
      <c r="F5" s="28"/>
      <c r="G5" s="50"/>
      <c r="H5" s="50"/>
      <c r="I5" s="28"/>
      <c r="J5" s="28"/>
      <c r="K5" s="28"/>
      <c r="L5" s="28"/>
    </row>
    <row r="6" spans="1:12" ht="15.75">
      <c r="A6" s="28"/>
      <c r="B6" s="28"/>
      <c r="C6" s="51" t="s">
        <v>88</v>
      </c>
      <c r="D6" s="28"/>
      <c r="E6" s="28"/>
      <c r="F6" s="28"/>
      <c r="G6" s="50"/>
      <c r="H6" s="50"/>
      <c r="I6" s="28"/>
      <c r="J6" s="28"/>
      <c r="K6" s="28"/>
      <c r="L6" s="28"/>
    </row>
    <row r="7" spans="1:12" ht="15.75" thickBot="1">
      <c r="A7" s="28"/>
      <c r="B7" s="28"/>
      <c r="C7" s="28"/>
      <c r="D7" s="28"/>
      <c r="E7" s="28"/>
      <c r="F7" s="28"/>
      <c r="G7" s="50"/>
      <c r="H7" s="50"/>
      <c r="I7" s="28"/>
      <c r="J7" s="28"/>
      <c r="K7" s="28"/>
      <c r="L7" s="28"/>
    </row>
    <row r="8" spans="1:12" ht="15.75" thickBot="1">
      <c r="A8" s="28"/>
      <c r="B8" s="52" t="s">
        <v>2</v>
      </c>
      <c r="C8" s="53" t="s">
        <v>89</v>
      </c>
      <c r="D8" s="54" t="s">
        <v>46</v>
      </c>
      <c r="E8" s="55" t="s">
        <v>90</v>
      </c>
      <c r="F8" s="28"/>
      <c r="G8" s="50"/>
      <c r="H8" s="50"/>
      <c r="I8" s="28"/>
      <c r="J8" s="28"/>
      <c r="K8" s="28"/>
      <c r="L8" s="28"/>
    </row>
    <row r="9" spans="1:12" ht="15.75" thickBot="1">
      <c r="A9" s="28"/>
      <c r="B9" s="56" t="s">
        <v>5</v>
      </c>
      <c r="C9" s="57" t="s">
        <v>91</v>
      </c>
      <c r="D9" s="58"/>
      <c r="E9" s="59"/>
      <c r="F9" s="28"/>
      <c r="G9" s="50"/>
      <c r="H9" s="50"/>
      <c r="I9" s="28"/>
      <c r="J9" s="28"/>
      <c r="K9" s="28"/>
      <c r="L9" s="28"/>
    </row>
    <row r="10" spans="1:12" ht="24.75" thickBot="1">
      <c r="A10" s="28"/>
      <c r="B10" s="56" t="s">
        <v>48</v>
      </c>
      <c r="C10" s="57" t="s">
        <v>92</v>
      </c>
      <c r="D10" s="60">
        <f>D11+D14+D26+D30</f>
        <v>673.17808960000002</v>
      </c>
      <c r="E10" s="61"/>
      <c r="F10" s="28"/>
      <c r="G10" s="50"/>
      <c r="H10" s="50"/>
      <c r="I10" s="62"/>
      <c r="J10" s="28"/>
      <c r="K10" s="28"/>
      <c r="L10" s="28"/>
    </row>
    <row r="11" spans="1:12">
      <c r="A11" s="28"/>
      <c r="B11" s="63" t="s">
        <v>93</v>
      </c>
      <c r="C11" s="64" t="s">
        <v>94</v>
      </c>
      <c r="D11" s="65">
        <f>SUM(D12:D13)</f>
        <v>248.6116098</v>
      </c>
      <c r="E11" s="66"/>
      <c r="F11" s="28"/>
      <c r="G11" s="50"/>
      <c r="H11" s="50"/>
      <c r="I11" s="28"/>
      <c r="J11" s="28"/>
      <c r="K11" s="28"/>
      <c r="L11" s="28"/>
    </row>
    <row r="12" spans="1:12">
      <c r="A12" s="28"/>
      <c r="B12" s="67" t="s">
        <v>95</v>
      </c>
      <c r="C12" s="68" t="s">
        <v>96</v>
      </c>
      <c r="D12" s="69">
        <f>'[3]8.Pajamos'!$H$6/1000</f>
        <v>240.19764979999999</v>
      </c>
      <c r="E12" s="70"/>
      <c r="F12" s="28"/>
      <c r="G12" s="50"/>
      <c r="H12" s="50"/>
      <c r="I12" s="28"/>
      <c r="J12" s="28"/>
      <c r="K12" s="28"/>
      <c r="L12" s="28"/>
    </row>
    <row r="13" spans="1:12" ht="15.75" thickBot="1">
      <c r="A13" s="28"/>
      <c r="B13" s="71" t="s">
        <v>97</v>
      </c>
      <c r="C13" s="72" t="s">
        <v>98</v>
      </c>
      <c r="D13" s="73">
        <f>SUM('[3]8.Pajamos'!$H$7:$H$9)/1000/2</f>
        <v>8.4139599999999994</v>
      </c>
      <c r="E13" s="74"/>
      <c r="F13" s="28"/>
      <c r="G13" s="50"/>
      <c r="H13" s="50"/>
      <c r="I13" s="28"/>
      <c r="J13" s="28"/>
      <c r="K13" s="28"/>
      <c r="L13" s="28"/>
    </row>
    <row r="14" spans="1:12">
      <c r="A14" s="28"/>
      <c r="B14" s="63" t="s">
        <v>99</v>
      </c>
      <c r="C14" s="64" t="s">
        <v>100</v>
      </c>
      <c r="D14" s="65">
        <f>D15+D18+D22</f>
        <v>322.37070979999999</v>
      </c>
      <c r="E14" s="66"/>
      <c r="F14" s="28"/>
      <c r="G14" s="50"/>
      <c r="H14" s="50"/>
      <c r="I14" s="28"/>
      <c r="J14" s="28"/>
      <c r="K14" s="28"/>
      <c r="L14" s="28"/>
    </row>
    <row r="15" spans="1:12">
      <c r="A15" s="28"/>
      <c r="B15" s="75" t="s">
        <v>101</v>
      </c>
      <c r="C15" s="76" t="s">
        <v>102</v>
      </c>
      <c r="D15" s="77">
        <f>IFERROR(SUM(D16:D17)+D27*(D44/D43), 0)</f>
        <v>191.11963845</v>
      </c>
      <c r="E15" s="70"/>
      <c r="F15" s="28"/>
      <c r="G15" s="50"/>
      <c r="H15" s="50"/>
      <c r="I15" s="28"/>
      <c r="J15" s="28"/>
      <c r="K15" s="28"/>
      <c r="L15" s="28"/>
    </row>
    <row r="16" spans="1:12">
      <c r="A16" s="28"/>
      <c r="B16" s="67" t="s">
        <v>103</v>
      </c>
      <c r="C16" s="68" t="s">
        <v>104</v>
      </c>
      <c r="D16" s="78">
        <f>'[3]8.Pajamos'!$H$11/1000</f>
        <v>191.11963845</v>
      </c>
      <c r="E16" s="70"/>
      <c r="F16" s="28"/>
      <c r="G16" s="50"/>
      <c r="H16" s="50"/>
      <c r="I16" s="28"/>
      <c r="J16" s="28"/>
      <c r="K16" s="28"/>
      <c r="L16" s="28"/>
    </row>
    <row r="17" spans="1:12">
      <c r="A17" s="28"/>
      <c r="B17" s="67" t="s">
        <v>105</v>
      </c>
      <c r="C17" s="68" t="s">
        <v>98</v>
      </c>
      <c r="D17" s="78">
        <f>'[3]8.Pajamos'!$H$12/1000/2</f>
        <v>0</v>
      </c>
      <c r="E17" s="70"/>
      <c r="F17" s="28"/>
      <c r="G17" s="50"/>
      <c r="H17" s="50"/>
      <c r="I17" s="28"/>
      <c r="J17" s="28"/>
      <c r="K17" s="28"/>
      <c r="L17" s="28" t="s">
        <v>106</v>
      </c>
    </row>
    <row r="18" spans="1:12">
      <c r="A18" s="28"/>
      <c r="B18" s="75" t="s">
        <v>107</v>
      </c>
      <c r="C18" s="76" t="s">
        <v>108</v>
      </c>
      <c r="D18" s="77">
        <f>IFERROR(SUM(D19:D21)+D27*(D45/D43), 0)</f>
        <v>111.11791484999999</v>
      </c>
      <c r="E18" s="70"/>
      <c r="F18" s="28"/>
      <c r="G18" s="50"/>
      <c r="H18" s="50"/>
      <c r="I18" s="28"/>
      <c r="J18" s="28"/>
      <c r="K18" s="28"/>
      <c r="L18" s="28"/>
    </row>
    <row r="19" spans="1:12">
      <c r="A19" s="28"/>
      <c r="B19" s="67" t="s">
        <v>109</v>
      </c>
      <c r="C19" s="68" t="s">
        <v>110</v>
      </c>
      <c r="D19" s="78">
        <f>+'[3]8.Pajamos'!$H$13/1000</f>
        <v>111.11791484999999</v>
      </c>
      <c r="E19" s="70"/>
      <c r="F19" s="28"/>
      <c r="G19" s="50"/>
      <c r="H19" s="50"/>
      <c r="I19" s="28"/>
      <c r="J19" s="28"/>
      <c r="K19" s="28"/>
      <c r="L19" s="28"/>
    </row>
    <row r="20" spans="1:12">
      <c r="A20" s="28"/>
      <c r="B20" s="67" t="s">
        <v>111</v>
      </c>
      <c r="C20" s="68" t="s">
        <v>112</v>
      </c>
      <c r="D20" s="78">
        <f>+'[3]8.Pajamos'!$H$17/1000</f>
        <v>0</v>
      </c>
      <c r="E20" s="70"/>
      <c r="F20" s="28"/>
      <c r="G20" s="50"/>
      <c r="H20" s="50"/>
      <c r="I20" s="28"/>
      <c r="J20" s="28"/>
      <c r="K20" s="28"/>
      <c r="L20" s="28"/>
    </row>
    <row r="21" spans="1:12">
      <c r="A21" s="28"/>
      <c r="B21" s="67" t="s">
        <v>113</v>
      </c>
      <c r="C21" s="68" t="s">
        <v>98</v>
      </c>
      <c r="D21" s="78">
        <f>+'[3]8.Pajamos'!$H$14/2/1000</f>
        <v>0</v>
      </c>
      <c r="E21" s="70"/>
      <c r="F21" s="28"/>
      <c r="G21" s="50"/>
      <c r="H21" s="50"/>
      <c r="I21" s="28"/>
      <c r="J21" s="28"/>
      <c r="K21" s="28"/>
      <c r="L21" s="28"/>
    </row>
    <row r="22" spans="1:12">
      <c r="A22" s="28"/>
      <c r="B22" s="75" t="s">
        <v>114</v>
      </c>
      <c r="C22" s="76" t="s">
        <v>115</v>
      </c>
      <c r="D22" s="77">
        <f>IFERROR(SUM(D23:D25)+D27*(D46/D43), 0)</f>
        <v>20.133156500000002</v>
      </c>
      <c r="E22" s="70"/>
      <c r="F22" s="28"/>
      <c r="G22" s="50"/>
      <c r="H22" s="50"/>
      <c r="I22" s="28"/>
      <c r="J22" s="28"/>
      <c r="K22" s="28"/>
      <c r="L22" s="28"/>
    </row>
    <row r="23" spans="1:12">
      <c r="A23" s="28"/>
      <c r="B23" s="67" t="s">
        <v>116</v>
      </c>
      <c r="C23" s="68" t="s">
        <v>117</v>
      </c>
      <c r="D23" s="78">
        <f>+'[3]8.Pajamos'!$H$15/1000</f>
        <v>20.133156500000002</v>
      </c>
      <c r="E23" s="70"/>
      <c r="F23" s="28"/>
      <c r="G23" s="50"/>
      <c r="H23" s="50"/>
      <c r="I23" s="28"/>
      <c r="J23" s="28"/>
      <c r="K23" s="28"/>
      <c r="L23" s="28"/>
    </row>
    <row r="24" spans="1:12">
      <c r="A24" s="28"/>
      <c r="B24" s="67" t="s">
        <v>118</v>
      </c>
      <c r="C24" s="68" t="s">
        <v>119</v>
      </c>
      <c r="D24" s="78">
        <f>+'[3]8.Pajamos'!$H$18/1000</f>
        <v>0</v>
      </c>
      <c r="E24" s="70"/>
      <c r="F24" s="28"/>
      <c r="G24" s="50"/>
      <c r="H24" s="50"/>
      <c r="I24" s="28"/>
      <c r="J24" s="28"/>
      <c r="K24" s="28"/>
      <c r="L24" s="28"/>
    </row>
    <row r="25" spans="1:12" ht="15.75" thickBot="1">
      <c r="A25" s="28"/>
      <c r="B25" s="71" t="s">
        <v>120</v>
      </c>
      <c r="C25" s="72" t="s">
        <v>98</v>
      </c>
      <c r="D25" s="79">
        <f>+'[3]8.Pajamos'!$H$16/1000/2</f>
        <v>0</v>
      </c>
      <c r="E25" s="74"/>
      <c r="F25" s="28"/>
      <c r="G25" s="50"/>
      <c r="H25" s="50"/>
      <c r="I25" s="28"/>
      <c r="J25" s="28"/>
      <c r="K25" s="28"/>
      <c r="L25" s="28"/>
    </row>
    <row r="26" spans="1:12">
      <c r="A26" s="28"/>
      <c r="B26" s="63" t="s">
        <v>121</v>
      </c>
      <c r="C26" s="64" t="s">
        <v>122</v>
      </c>
      <c r="D26" s="80">
        <f>SUM(D28+D29)</f>
        <v>17.650000000000002</v>
      </c>
      <c r="E26" s="66"/>
      <c r="F26" s="28"/>
      <c r="G26" s="50"/>
      <c r="H26" s="50"/>
      <c r="I26" s="28"/>
      <c r="J26" s="28"/>
      <c r="K26" s="28"/>
      <c r="L26" s="28"/>
    </row>
    <row r="27" spans="1:12">
      <c r="A27" s="28"/>
      <c r="B27" s="67" t="s">
        <v>123</v>
      </c>
      <c r="C27" s="68" t="s">
        <v>124</v>
      </c>
      <c r="D27" s="81">
        <f>+'[3]8.Pajamos'!$H$10/1000</f>
        <v>0</v>
      </c>
      <c r="E27" s="70"/>
      <c r="F27" s="28"/>
      <c r="G27" s="50"/>
      <c r="H27" s="50"/>
      <c r="I27" s="28"/>
      <c r="J27" s="28"/>
      <c r="K27" s="28"/>
      <c r="L27" s="28"/>
    </row>
    <row r="28" spans="1:12" ht="24">
      <c r="A28" s="28"/>
      <c r="B28" s="67" t="s">
        <v>125</v>
      </c>
      <c r="C28" s="68" t="s">
        <v>126</v>
      </c>
      <c r="D28" s="82">
        <f>+'[3]8.Pajamos'!$H$19/1000</f>
        <v>17.650000000000002</v>
      </c>
      <c r="E28" s="70"/>
      <c r="F28" s="28"/>
      <c r="G28" s="50"/>
      <c r="H28" s="50"/>
      <c r="I28" s="28"/>
      <c r="J28" s="28"/>
      <c r="K28" s="28"/>
      <c r="L28" s="28"/>
    </row>
    <row r="29" spans="1:12" ht="15.75" thickBot="1">
      <c r="A29" s="28"/>
      <c r="B29" s="67" t="s">
        <v>127</v>
      </c>
      <c r="C29" s="72" t="s">
        <v>98</v>
      </c>
      <c r="D29" s="73">
        <f>+'[3]8.Pajamos'!$H$20/2/1000</f>
        <v>0</v>
      </c>
      <c r="E29" s="74"/>
      <c r="F29" s="28"/>
      <c r="G29" s="50"/>
      <c r="H29" s="50"/>
      <c r="I29" s="28"/>
      <c r="J29" s="28"/>
      <c r="K29" s="28"/>
      <c r="L29" s="28"/>
    </row>
    <row r="30" spans="1:12">
      <c r="A30" s="28"/>
      <c r="B30" s="63" t="s">
        <v>128</v>
      </c>
      <c r="C30" s="64" t="s">
        <v>129</v>
      </c>
      <c r="D30" s="65">
        <f>SUM(D31:D32)</f>
        <v>84.545770000000005</v>
      </c>
      <c r="E30" s="66"/>
      <c r="F30" s="28"/>
      <c r="G30" s="50"/>
      <c r="H30" s="50"/>
      <c r="I30" s="28"/>
      <c r="J30" s="28"/>
      <c r="K30" s="28"/>
      <c r="L30" s="28"/>
    </row>
    <row r="31" spans="1:12" ht="24">
      <c r="A31" s="28"/>
      <c r="B31" s="67" t="s">
        <v>130</v>
      </c>
      <c r="C31" s="68" t="s">
        <v>131</v>
      </c>
      <c r="D31" s="82">
        <f>+'[3]8.Pajamos'!$H$4/1000</f>
        <v>84.545770000000005</v>
      </c>
      <c r="E31" s="70"/>
      <c r="F31" s="28"/>
      <c r="G31" s="50"/>
      <c r="H31" s="50"/>
      <c r="I31" s="28"/>
      <c r="J31" s="28"/>
      <c r="K31" s="28"/>
      <c r="L31" s="28"/>
    </row>
    <row r="32" spans="1:12" ht="15.75" thickBot="1">
      <c r="A32" s="28"/>
      <c r="B32" s="71" t="s">
        <v>132</v>
      </c>
      <c r="C32" s="72" t="s">
        <v>98</v>
      </c>
      <c r="D32" s="73">
        <f>+'[3]8.Pajamos'!$H$5/2/1000</f>
        <v>0</v>
      </c>
      <c r="E32" s="74"/>
      <c r="F32" s="28"/>
      <c r="G32" s="50"/>
      <c r="H32" s="50"/>
      <c r="I32" s="28"/>
      <c r="J32" s="28"/>
      <c r="K32" s="28"/>
      <c r="L32" s="28"/>
    </row>
    <row r="33" spans="1:12">
      <c r="A33" s="28"/>
      <c r="B33" s="63" t="s">
        <v>50</v>
      </c>
      <c r="C33" s="83" t="s">
        <v>133</v>
      </c>
      <c r="D33" s="65">
        <f>D34+D37</f>
        <v>79.015999999999991</v>
      </c>
      <c r="E33" s="66"/>
      <c r="F33" s="28"/>
      <c r="G33" s="50"/>
      <c r="H33" s="50"/>
      <c r="I33" s="28"/>
      <c r="J33" s="28"/>
      <c r="K33" s="28"/>
      <c r="L33" s="28"/>
    </row>
    <row r="34" spans="1:12">
      <c r="A34" s="28"/>
      <c r="B34" s="75" t="s">
        <v>52</v>
      </c>
      <c r="C34" s="76" t="s">
        <v>134</v>
      </c>
      <c r="D34" s="77">
        <f>SUM(D35:D36)</f>
        <v>0</v>
      </c>
      <c r="E34" s="70"/>
      <c r="F34" s="28"/>
      <c r="G34" s="50"/>
      <c r="H34" s="50"/>
      <c r="I34" s="28"/>
      <c r="J34" s="28"/>
      <c r="K34" s="28"/>
      <c r="L34" s="28"/>
    </row>
    <row r="35" spans="1:12">
      <c r="A35" s="28"/>
      <c r="B35" s="67" t="s">
        <v>135</v>
      </c>
      <c r="C35" s="68" t="s">
        <v>136</v>
      </c>
      <c r="D35" s="82">
        <f>+'[3]8.Pajamos'!$H$21/1000</f>
        <v>0</v>
      </c>
      <c r="E35" s="70"/>
      <c r="F35" s="28"/>
      <c r="G35" s="50"/>
      <c r="H35" s="50"/>
      <c r="I35" s="28"/>
      <c r="J35" s="28"/>
      <c r="K35" s="28"/>
      <c r="L35" s="28"/>
    </row>
    <row r="36" spans="1:12">
      <c r="A36" s="28"/>
      <c r="B36" s="67" t="s">
        <v>137</v>
      </c>
      <c r="C36" s="68" t="s">
        <v>98</v>
      </c>
      <c r="D36" s="82">
        <f>+'[3]8.Pajamos'!$H$22/1000/2</f>
        <v>0</v>
      </c>
      <c r="E36" s="70"/>
      <c r="F36" s="28"/>
      <c r="G36" s="50"/>
      <c r="H36" s="50"/>
      <c r="I36" s="28"/>
      <c r="J36" s="28"/>
      <c r="K36" s="28"/>
      <c r="L36" s="28"/>
    </row>
    <row r="37" spans="1:12">
      <c r="A37" s="28"/>
      <c r="B37" s="75" t="s">
        <v>138</v>
      </c>
      <c r="C37" s="76" t="s">
        <v>139</v>
      </c>
      <c r="D37" s="77">
        <f>SUM(D38:D39)</f>
        <v>79.015999999999991</v>
      </c>
      <c r="E37" s="70"/>
      <c r="F37" s="28"/>
      <c r="G37" s="50"/>
      <c r="H37" s="50"/>
      <c r="I37" s="28"/>
      <c r="J37" s="28"/>
      <c r="K37" s="28"/>
      <c r="L37" s="28"/>
    </row>
    <row r="38" spans="1:12">
      <c r="A38" s="28"/>
      <c r="B38" s="67" t="s">
        <v>140</v>
      </c>
      <c r="C38" s="68" t="s">
        <v>141</v>
      </c>
      <c r="D38" s="84">
        <f>+SUM('[3]8.Pajamos'!$H$23:$H$25)/1000</f>
        <v>70.602039999999988</v>
      </c>
      <c r="E38" s="70"/>
      <c r="F38" s="28"/>
      <c r="G38" s="50"/>
      <c r="H38" s="50"/>
      <c r="I38" s="28"/>
      <c r="J38" s="28"/>
      <c r="K38" s="28"/>
      <c r="L38" s="28"/>
    </row>
    <row r="39" spans="1:12" ht="15.75" thickBot="1">
      <c r="A39" s="28"/>
      <c r="B39" s="71" t="s">
        <v>142</v>
      </c>
      <c r="C39" s="72" t="s">
        <v>98</v>
      </c>
      <c r="D39" s="73">
        <f>+D32+D29+D25+D21+D17+D13+D36</f>
        <v>8.4139599999999994</v>
      </c>
      <c r="E39" s="74"/>
      <c r="F39" s="28"/>
      <c r="G39" s="50"/>
      <c r="H39" s="50"/>
      <c r="I39" s="28"/>
      <c r="J39" s="28"/>
      <c r="K39" s="28"/>
      <c r="L39" s="28"/>
    </row>
    <row r="40" spans="1:12" ht="15.75" thickBot="1">
      <c r="A40" s="28"/>
      <c r="B40" s="85" t="s">
        <v>143</v>
      </c>
      <c r="C40" s="86" t="s">
        <v>144</v>
      </c>
      <c r="D40" s="87">
        <f>D41+D49</f>
        <v>817.87280901849999</v>
      </c>
      <c r="E40" s="88" t="s">
        <v>145</v>
      </c>
      <c r="F40" s="28"/>
      <c r="G40" s="50"/>
      <c r="H40" s="50"/>
      <c r="I40" s="62"/>
      <c r="J40" s="28"/>
      <c r="K40" s="28"/>
      <c r="L40" s="28"/>
    </row>
    <row r="41" spans="1:12" ht="24">
      <c r="A41" s="28"/>
      <c r="B41" s="63" t="s">
        <v>56</v>
      </c>
      <c r="C41" s="83" t="s">
        <v>146</v>
      </c>
      <c r="D41" s="89">
        <f>D42+D43+D47+D48</f>
        <v>763.53395798461963</v>
      </c>
      <c r="E41" s="66" t="s">
        <v>145</v>
      </c>
      <c r="F41" s="28"/>
      <c r="G41" s="50"/>
      <c r="H41" s="50"/>
      <c r="I41" s="62"/>
      <c r="J41" s="28"/>
      <c r="K41" s="28"/>
      <c r="L41" s="28"/>
    </row>
    <row r="42" spans="1:12">
      <c r="A42" s="28"/>
      <c r="B42" s="67" t="s">
        <v>147</v>
      </c>
      <c r="C42" s="90" t="s">
        <v>148</v>
      </c>
      <c r="D42" s="91">
        <f>'[3]4'!F21</f>
        <v>274.76153460663159</v>
      </c>
      <c r="E42" s="70" t="s">
        <v>145</v>
      </c>
      <c r="F42" s="28"/>
      <c r="G42" s="50"/>
      <c r="H42" s="50"/>
      <c r="I42" s="28"/>
      <c r="J42" s="28"/>
      <c r="K42" s="28"/>
      <c r="L42" s="28"/>
    </row>
    <row r="43" spans="1:12">
      <c r="A43" s="28"/>
      <c r="B43" s="67" t="s">
        <v>149</v>
      </c>
      <c r="C43" s="90" t="s">
        <v>150</v>
      </c>
      <c r="D43" s="92">
        <f>'[3]4'!J21</f>
        <v>404.95209877340164</v>
      </c>
      <c r="E43" s="70" t="s">
        <v>145</v>
      </c>
      <c r="F43" s="28"/>
      <c r="G43" s="50"/>
      <c r="H43" s="50"/>
      <c r="I43" s="28"/>
      <c r="J43" s="28"/>
      <c r="K43" s="28"/>
      <c r="L43" s="28"/>
    </row>
    <row r="44" spans="1:12">
      <c r="A44" s="93"/>
      <c r="B44" s="94" t="s">
        <v>151</v>
      </c>
      <c r="C44" s="95" t="s">
        <v>152</v>
      </c>
      <c r="D44" s="96">
        <f>'[3]4'!$K$21</f>
        <v>255.93075820381625</v>
      </c>
      <c r="E44" s="97" t="s">
        <v>145</v>
      </c>
      <c r="F44" s="28"/>
      <c r="G44" s="50"/>
      <c r="H44" s="98"/>
      <c r="I44" s="93"/>
      <c r="J44" s="93"/>
      <c r="K44" s="93"/>
      <c r="L44" s="93"/>
    </row>
    <row r="45" spans="1:12">
      <c r="A45" s="93"/>
      <c r="B45" s="94" t="s">
        <v>153</v>
      </c>
      <c r="C45" s="95" t="s">
        <v>154</v>
      </c>
      <c r="D45" s="96">
        <f>'[3]4'!$L$21</f>
        <v>125.28364063260032</v>
      </c>
      <c r="E45" s="97" t="s">
        <v>145</v>
      </c>
      <c r="F45" s="28"/>
      <c r="G45" s="50"/>
      <c r="H45" s="98"/>
      <c r="I45" s="93"/>
      <c r="J45" s="93"/>
      <c r="K45" s="93"/>
      <c r="L45" s="93"/>
    </row>
    <row r="46" spans="1:12">
      <c r="A46" s="93"/>
      <c r="B46" s="94" t="s">
        <v>155</v>
      </c>
      <c r="C46" s="95" t="s">
        <v>156</v>
      </c>
      <c r="D46" s="96">
        <f>'[3]4'!$M$21</f>
        <v>23.737699936985042</v>
      </c>
      <c r="E46" s="97" t="s">
        <v>145</v>
      </c>
      <c r="F46" s="28"/>
      <c r="G46" s="50"/>
      <c r="H46" s="98"/>
      <c r="I46" s="93"/>
      <c r="J46" s="93"/>
      <c r="K46" s="93"/>
      <c r="L46" s="93"/>
    </row>
    <row r="47" spans="1:12">
      <c r="A47" s="28"/>
      <c r="B47" s="71" t="s">
        <v>157</v>
      </c>
      <c r="C47" s="90" t="s">
        <v>158</v>
      </c>
      <c r="D47" s="91">
        <f>'[3]4'!$N$21</f>
        <v>21.686115628098481</v>
      </c>
      <c r="E47" s="70" t="s">
        <v>145</v>
      </c>
      <c r="F47" s="28"/>
      <c r="G47" s="50"/>
      <c r="H47" s="50"/>
      <c r="I47" s="28"/>
      <c r="J47" s="28"/>
      <c r="K47" s="28"/>
      <c r="L47" s="28"/>
    </row>
    <row r="48" spans="1:12" ht="15.75" thickBot="1">
      <c r="A48" s="28"/>
      <c r="B48" s="71" t="s">
        <v>159</v>
      </c>
      <c r="C48" s="99" t="s">
        <v>160</v>
      </c>
      <c r="D48" s="100">
        <f>'[3]4'!E21</f>
        <v>62.134208976487947</v>
      </c>
      <c r="E48" s="74" t="s">
        <v>145</v>
      </c>
      <c r="F48" s="28"/>
      <c r="G48" s="50"/>
      <c r="H48" s="50"/>
      <c r="I48" s="28"/>
      <c r="J48" s="28"/>
      <c r="K48" s="28"/>
      <c r="L48" s="28"/>
    </row>
    <row r="49" spans="1:12">
      <c r="A49" s="28"/>
      <c r="B49" s="63" t="s">
        <v>60</v>
      </c>
      <c r="C49" s="83" t="s">
        <v>161</v>
      </c>
      <c r="D49" s="89">
        <f>SUM(D50:D51)</f>
        <v>54.338851033880317</v>
      </c>
      <c r="E49" s="66" t="s">
        <v>145</v>
      </c>
      <c r="F49" s="28"/>
      <c r="G49" s="50"/>
      <c r="H49" s="101"/>
      <c r="I49" s="62"/>
      <c r="J49" s="28"/>
      <c r="K49" s="28"/>
      <c r="L49" s="28"/>
    </row>
    <row r="50" spans="1:12">
      <c r="A50" s="28"/>
      <c r="B50" s="67" t="s">
        <v>62</v>
      </c>
      <c r="C50" s="90" t="s">
        <v>162</v>
      </c>
      <c r="D50" s="91">
        <f>'[3]4'!$O$21</f>
        <v>0</v>
      </c>
      <c r="E50" s="70" t="s">
        <v>145</v>
      </c>
      <c r="F50" s="28"/>
      <c r="G50" s="50"/>
      <c r="H50" s="102"/>
      <c r="I50" s="28"/>
      <c r="J50" s="28"/>
      <c r="K50" s="28"/>
      <c r="L50" s="28"/>
    </row>
    <row r="51" spans="1:12" ht="15.75" thickBot="1">
      <c r="A51" s="28"/>
      <c r="B51" s="71" t="s">
        <v>66</v>
      </c>
      <c r="C51" s="99" t="s">
        <v>163</v>
      </c>
      <c r="D51" s="100">
        <f>'[3]4'!$P$21</f>
        <v>54.338851033880317</v>
      </c>
      <c r="E51" s="74" t="s">
        <v>145</v>
      </c>
      <c r="F51" s="28"/>
      <c r="G51" s="50"/>
      <c r="H51" s="50"/>
      <c r="I51" s="28"/>
      <c r="J51" s="28"/>
      <c r="K51" s="28"/>
      <c r="L51" s="28"/>
    </row>
    <row r="52" spans="1:12">
      <c r="A52" s="28"/>
      <c r="B52" s="63" t="s">
        <v>164</v>
      </c>
      <c r="C52" s="103" t="s">
        <v>165</v>
      </c>
      <c r="D52" s="89">
        <f>SUM(D53:D72)</f>
        <v>23.39369098150004</v>
      </c>
      <c r="E52" s="66"/>
      <c r="F52" s="28"/>
      <c r="G52" s="50"/>
      <c r="H52" s="101"/>
      <c r="I52" s="62"/>
      <c r="J52" s="28"/>
      <c r="K52" s="28"/>
      <c r="L52" s="28"/>
    </row>
    <row r="53" spans="1:12">
      <c r="A53" s="28"/>
      <c r="B53" s="104" t="s">
        <v>166</v>
      </c>
      <c r="C53" s="105" t="s">
        <v>167</v>
      </c>
      <c r="D53" s="106">
        <f>([3]S2!$BL$59+[3]S2!$BL$60)*0.001</f>
        <v>-1.3123199999999999</v>
      </c>
      <c r="E53" s="107"/>
      <c r="F53" s="28"/>
      <c r="G53" s="50"/>
      <c r="H53" s="101"/>
      <c r="I53" s="28"/>
      <c r="J53" s="28"/>
      <c r="K53" s="28"/>
      <c r="L53" s="28"/>
    </row>
    <row r="54" spans="1:12" ht="51.75">
      <c r="A54" s="28"/>
      <c r="B54" s="108" t="s">
        <v>168</v>
      </c>
      <c r="C54" s="105" t="s">
        <v>169</v>
      </c>
      <c r="D54" s="106">
        <f>([3]S2!$BL$61)*0.001</f>
        <v>0.05</v>
      </c>
      <c r="E54" s="107"/>
      <c r="F54" s="28"/>
      <c r="G54" s="50"/>
      <c r="H54" s="102"/>
      <c r="I54" s="28"/>
      <c r="J54" s="28"/>
      <c r="K54" s="28"/>
      <c r="L54" s="28"/>
    </row>
    <row r="55" spans="1:12">
      <c r="A55" s="28"/>
      <c r="B55" s="108" t="s">
        <v>170</v>
      </c>
      <c r="C55" s="105" t="s">
        <v>171</v>
      </c>
      <c r="D55" s="106">
        <f>([3]S2!$BL$62)*0.001</f>
        <v>0</v>
      </c>
      <c r="E55" s="107"/>
      <c r="F55" s="28"/>
      <c r="G55" s="50"/>
      <c r="H55" s="50"/>
      <c r="I55" s="28"/>
      <c r="J55" s="28"/>
      <c r="K55" s="28"/>
      <c r="L55" s="28"/>
    </row>
    <row r="56" spans="1:12" ht="26.25">
      <c r="A56" s="28"/>
      <c r="B56" s="108" t="s">
        <v>172</v>
      </c>
      <c r="C56" s="105" t="s">
        <v>173</v>
      </c>
      <c r="D56" s="106">
        <f>([3]S2!$BL$63)*0.001</f>
        <v>0</v>
      </c>
      <c r="E56" s="107"/>
      <c r="F56" s="28"/>
      <c r="G56" s="50"/>
      <c r="H56" s="50"/>
      <c r="I56" s="28"/>
      <c r="J56" s="28"/>
      <c r="K56" s="28"/>
      <c r="L56" s="28"/>
    </row>
    <row r="57" spans="1:12">
      <c r="A57" s="28"/>
      <c r="B57" s="108" t="s">
        <v>174</v>
      </c>
      <c r="C57" s="105" t="s">
        <v>175</v>
      </c>
      <c r="D57" s="106">
        <f>(SUM([3]S2!$BL$79:$BL$82))*0.001</f>
        <v>13.991850000000001</v>
      </c>
      <c r="E57" s="107"/>
      <c r="F57" s="28"/>
      <c r="G57" s="50"/>
      <c r="H57" s="50"/>
      <c r="I57" s="28"/>
      <c r="J57" s="28"/>
      <c r="K57" s="28"/>
      <c r="L57" s="28"/>
    </row>
    <row r="58" spans="1:12" ht="26.25">
      <c r="A58" s="28"/>
      <c r="B58" s="108" t="s">
        <v>176</v>
      </c>
      <c r="C58" s="105" t="s">
        <v>177</v>
      </c>
      <c r="D58" s="106">
        <f>(SUM([3]S2!$BL$66))*0.001</f>
        <v>0</v>
      </c>
      <c r="E58" s="107"/>
      <c r="F58" s="28"/>
      <c r="G58" s="50"/>
      <c r="H58" s="50"/>
      <c r="I58" s="28"/>
      <c r="J58" s="28"/>
      <c r="K58" s="28"/>
      <c r="L58" s="28"/>
    </row>
    <row r="59" spans="1:12" ht="26.25">
      <c r="A59" s="28"/>
      <c r="B59" s="108" t="s">
        <v>178</v>
      </c>
      <c r="C59" s="105" t="s">
        <v>179</v>
      </c>
      <c r="D59" s="106">
        <f>(SUM([3]S2!$BL$64:$BL$65))*0.001</f>
        <v>1.3269000000000002</v>
      </c>
      <c r="E59" s="107"/>
      <c r="F59" s="28"/>
      <c r="G59" s="50"/>
      <c r="H59" s="50"/>
      <c r="I59" s="28"/>
      <c r="J59" s="28"/>
      <c r="K59" s="28"/>
      <c r="L59" s="28"/>
    </row>
    <row r="60" spans="1:12" ht="90">
      <c r="A60" s="28"/>
      <c r="B60" s="108" t="s">
        <v>180</v>
      </c>
      <c r="C60" s="105" t="s">
        <v>181</v>
      </c>
      <c r="D60" s="106">
        <f>([3]S2!$BL$70)*0.001</f>
        <v>0</v>
      </c>
      <c r="E60" s="109"/>
      <c r="F60" s="28"/>
      <c r="G60" s="50"/>
      <c r="H60" s="50"/>
      <c r="I60" s="28"/>
      <c r="J60" s="28"/>
      <c r="K60" s="28"/>
      <c r="L60" s="28"/>
    </row>
    <row r="61" spans="1:12">
      <c r="A61" s="28"/>
      <c r="B61" s="108" t="s">
        <v>182</v>
      </c>
      <c r="C61" s="105" t="s">
        <v>183</v>
      </c>
      <c r="D61" s="106">
        <f>([3]S2!$BL$71)*0.001</f>
        <v>0</v>
      </c>
      <c r="E61" s="107"/>
      <c r="F61" s="28"/>
      <c r="G61" s="50"/>
      <c r="H61" s="50"/>
      <c r="I61" s="28"/>
      <c r="J61" s="28"/>
      <c r="K61" s="28"/>
      <c r="L61" s="28"/>
    </row>
    <row r="62" spans="1:12" ht="39">
      <c r="A62" s="28"/>
      <c r="B62" s="108" t="s">
        <v>184</v>
      </c>
      <c r="C62" s="105" t="s">
        <v>185</v>
      </c>
      <c r="D62" s="106">
        <f>([3]S2!$BL$73)*0.001</f>
        <v>0</v>
      </c>
      <c r="E62" s="107"/>
      <c r="F62" s="28"/>
      <c r="G62" s="50"/>
      <c r="H62" s="102"/>
      <c r="I62" s="28"/>
      <c r="J62" s="28"/>
      <c r="K62" s="28"/>
      <c r="L62" s="28"/>
    </row>
    <row r="63" spans="1:12" ht="26.25">
      <c r="A63" s="28"/>
      <c r="B63" s="108" t="s">
        <v>186</v>
      </c>
      <c r="C63" s="105" t="s">
        <v>187</v>
      </c>
      <c r="D63" s="106">
        <f>([3]S2!$BL$72)*0.001</f>
        <v>0</v>
      </c>
      <c r="E63" s="107"/>
      <c r="F63" s="28"/>
      <c r="G63" s="50"/>
      <c r="H63" s="50"/>
      <c r="I63" s="28"/>
      <c r="J63" s="28"/>
      <c r="K63" s="28"/>
      <c r="L63" s="28"/>
    </row>
    <row r="64" spans="1:12" ht="26.25">
      <c r="A64" s="28"/>
      <c r="B64" s="108" t="s">
        <v>188</v>
      </c>
      <c r="C64" s="105" t="s">
        <v>189</v>
      </c>
      <c r="D64" s="106">
        <f>([3]S2!$BL$74)*0.001</f>
        <v>0</v>
      </c>
      <c r="E64" s="107"/>
      <c r="F64" s="28"/>
      <c r="G64" s="50"/>
      <c r="H64" s="50"/>
      <c r="I64" s="28"/>
      <c r="J64" s="28"/>
      <c r="K64" s="28"/>
      <c r="L64" s="28"/>
    </row>
    <row r="65" spans="1:12" ht="26.25">
      <c r="A65" s="28"/>
      <c r="B65" s="108" t="s">
        <v>190</v>
      </c>
      <c r="C65" s="105" t="s">
        <v>191</v>
      </c>
      <c r="D65" s="106">
        <f>([3]S2!$BL$75)*0.001</f>
        <v>0</v>
      </c>
      <c r="E65" s="107"/>
      <c r="F65" s="28"/>
      <c r="G65" s="50"/>
      <c r="H65" s="50"/>
      <c r="I65" s="28"/>
      <c r="J65" s="28"/>
      <c r="K65" s="28"/>
      <c r="L65" s="28"/>
    </row>
    <row r="66" spans="1:12" ht="77.25">
      <c r="A66" s="28"/>
      <c r="B66" s="108" t="s">
        <v>192</v>
      </c>
      <c r="C66" s="105" t="s">
        <v>193</v>
      </c>
      <c r="D66" s="106">
        <f>([3]S2!$BL$67)*0.001</f>
        <v>3.3704000000000001</v>
      </c>
      <c r="E66" s="107"/>
      <c r="F66" s="28"/>
      <c r="G66" s="50"/>
      <c r="H66" s="50"/>
      <c r="I66" s="28"/>
      <c r="J66" s="28"/>
      <c r="K66" s="28"/>
      <c r="L66" s="28"/>
    </row>
    <row r="67" spans="1:12" ht="64.5">
      <c r="A67" s="28"/>
      <c r="B67" s="110" t="s">
        <v>194</v>
      </c>
      <c r="C67" s="105" t="s">
        <v>195</v>
      </c>
      <c r="D67" s="111">
        <f>([3]S2!$BL$68)*0.001-'[3]2.FA'!D113/1000</f>
        <v>0</v>
      </c>
      <c r="E67" s="112"/>
      <c r="F67" s="28"/>
      <c r="G67" s="50"/>
      <c r="H67" s="50"/>
      <c r="I67" s="28"/>
      <c r="J67" s="28"/>
      <c r="K67" s="28"/>
      <c r="L67" s="28"/>
    </row>
    <row r="68" spans="1:12" ht="39">
      <c r="A68" s="28"/>
      <c r="B68" s="110" t="s">
        <v>196</v>
      </c>
      <c r="C68" s="105" t="s">
        <v>197</v>
      </c>
      <c r="D68" s="111">
        <f>([3]S2!$BL$69+[3]S2!$BL$78)*0.001</f>
        <v>5.569300000000001</v>
      </c>
      <c r="E68" s="112"/>
      <c r="F68" s="28"/>
      <c r="G68" s="50"/>
      <c r="H68" s="50"/>
      <c r="I68" s="28"/>
      <c r="J68" s="28"/>
      <c r="K68" s="28"/>
      <c r="L68" s="28"/>
    </row>
    <row r="69" spans="1:12" ht="51.75">
      <c r="A69" s="28"/>
      <c r="B69" s="110" t="s">
        <v>198</v>
      </c>
      <c r="C69" s="105" t="s">
        <v>199</v>
      </c>
      <c r="D69" s="113">
        <f>+[3]S2!$BL$77/1000</f>
        <v>0</v>
      </c>
      <c r="E69" s="112"/>
      <c r="F69" s="28"/>
      <c r="G69" s="50"/>
      <c r="H69" s="50"/>
      <c r="I69" s="28"/>
      <c r="J69" s="28"/>
      <c r="K69" s="28"/>
      <c r="L69" s="28"/>
    </row>
    <row r="70" spans="1:12" ht="39">
      <c r="A70" s="28"/>
      <c r="B70" s="110" t="s">
        <v>200</v>
      </c>
      <c r="C70" s="105" t="s">
        <v>201</v>
      </c>
      <c r="D70" s="113">
        <f>+[3]S2!$BL$76/1000</f>
        <v>0</v>
      </c>
      <c r="E70" s="112"/>
      <c r="F70" s="28"/>
      <c r="G70" s="50"/>
      <c r="H70" s="50"/>
      <c r="I70" s="28"/>
      <c r="J70" s="28"/>
      <c r="K70" s="28"/>
      <c r="L70" s="28"/>
    </row>
    <row r="71" spans="1:12">
      <c r="A71" s="28"/>
      <c r="B71" s="110" t="s">
        <v>202</v>
      </c>
      <c r="C71" s="105" t="s">
        <v>203</v>
      </c>
      <c r="D71" s="113">
        <v>0</v>
      </c>
      <c r="E71" s="112"/>
      <c r="F71" s="28"/>
      <c r="G71" s="50"/>
      <c r="H71" s="50"/>
      <c r="I71" s="28"/>
      <c r="J71" s="28"/>
      <c r="K71" s="28"/>
      <c r="L71" s="28"/>
    </row>
    <row r="72" spans="1:12" ht="27" thickBot="1">
      <c r="A72" s="28"/>
      <c r="B72" s="114" t="s">
        <v>204</v>
      </c>
      <c r="C72" s="115" t="s">
        <v>205</v>
      </c>
      <c r="D72" s="116">
        <f>(SUM([3]S2!$BL$83))*0.001-SUM([3]Kontrole!E12:F12)/1000</f>
        <v>0.39756098150003649</v>
      </c>
      <c r="E72" s="117"/>
      <c r="F72" s="28"/>
      <c r="G72" s="50"/>
      <c r="H72" s="50"/>
      <c r="I72" s="28"/>
      <c r="J72" s="28"/>
      <c r="K72" s="28"/>
      <c r="L72" s="28"/>
    </row>
    <row r="73" spans="1:12" ht="15.75" thickBot="1">
      <c r="A73" s="28"/>
      <c r="B73" s="85" t="s">
        <v>206</v>
      </c>
      <c r="C73" s="118" t="s">
        <v>207</v>
      </c>
      <c r="D73" s="87">
        <f>D10+D33-D41-D49-D52</f>
        <v>-89.07241040000001</v>
      </c>
      <c r="E73" s="88"/>
      <c r="F73" s="28"/>
      <c r="G73" s="50"/>
      <c r="H73" s="50"/>
      <c r="I73" s="62"/>
      <c r="J73" s="28"/>
      <c r="K73" s="28"/>
      <c r="L73" s="28"/>
    </row>
    <row r="74" spans="1:12" ht="24">
      <c r="A74" s="119"/>
      <c r="B74" s="120" t="s">
        <v>76</v>
      </c>
      <c r="C74" s="121" t="s">
        <v>208</v>
      </c>
      <c r="D74" s="122">
        <f>D10-D41</f>
        <v>-90.355868384619612</v>
      </c>
      <c r="E74" s="123"/>
      <c r="F74" s="28"/>
      <c r="G74" s="50"/>
      <c r="H74" s="124"/>
      <c r="I74" s="62"/>
      <c r="J74" s="119"/>
      <c r="K74" s="119"/>
      <c r="L74" s="119"/>
    </row>
    <row r="75" spans="1:12">
      <c r="A75" s="28"/>
      <c r="B75" s="67" t="s">
        <v>209</v>
      </c>
      <c r="C75" s="90" t="s">
        <v>210</v>
      </c>
      <c r="D75" s="91">
        <f>D11-D42</f>
        <v>-26.149924806631589</v>
      </c>
      <c r="E75" s="70"/>
      <c r="F75" s="28"/>
      <c r="G75" s="50"/>
      <c r="H75" s="50"/>
      <c r="I75" s="28"/>
      <c r="J75" s="28"/>
      <c r="K75" s="28"/>
      <c r="L75" s="28"/>
    </row>
    <row r="76" spans="1:12">
      <c r="A76" s="28"/>
      <c r="B76" s="67" t="s">
        <v>211</v>
      </c>
      <c r="C76" s="90" t="s">
        <v>212</v>
      </c>
      <c r="D76" s="91">
        <f>D14-D43</f>
        <v>-82.581388973401658</v>
      </c>
      <c r="E76" s="70"/>
      <c r="F76" s="28"/>
      <c r="G76" s="50"/>
      <c r="H76" s="50"/>
      <c r="I76" s="28"/>
      <c r="J76" s="28"/>
      <c r="K76" s="28"/>
      <c r="L76" s="28"/>
    </row>
    <row r="77" spans="1:12">
      <c r="A77" s="28"/>
      <c r="B77" s="67" t="s">
        <v>213</v>
      </c>
      <c r="C77" s="90" t="s">
        <v>214</v>
      </c>
      <c r="D77" s="91">
        <f>D15-D44</f>
        <v>-64.811119753816257</v>
      </c>
      <c r="E77" s="70"/>
      <c r="F77" s="28"/>
      <c r="G77" s="50"/>
      <c r="H77" s="50"/>
      <c r="I77" s="28"/>
      <c r="J77" s="28"/>
      <c r="K77" s="28"/>
      <c r="L77" s="28"/>
    </row>
    <row r="78" spans="1:12">
      <c r="A78" s="28"/>
      <c r="B78" s="67" t="s">
        <v>215</v>
      </c>
      <c r="C78" s="90" t="s">
        <v>216</v>
      </c>
      <c r="D78" s="91">
        <f>D18-D45</f>
        <v>-14.165725782600333</v>
      </c>
      <c r="E78" s="70"/>
      <c r="F78" s="28"/>
      <c r="G78" s="50"/>
      <c r="H78" s="50"/>
      <c r="I78" s="28"/>
      <c r="J78" s="28"/>
      <c r="K78" s="28"/>
      <c r="L78" s="28"/>
    </row>
    <row r="79" spans="1:12">
      <c r="A79" s="28"/>
      <c r="B79" s="67" t="s">
        <v>217</v>
      </c>
      <c r="C79" s="90" t="s">
        <v>218</v>
      </c>
      <c r="D79" s="91">
        <f>D22-D46</f>
        <v>-3.6045434369850398</v>
      </c>
      <c r="E79" s="70"/>
      <c r="F79" s="28"/>
      <c r="G79" s="50"/>
      <c r="H79" s="50"/>
      <c r="I79" s="28"/>
      <c r="J79" s="28"/>
      <c r="K79" s="28"/>
      <c r="L79" s="28"/>
    </row>
    <row r="80" spans="1:12" ht="24">
      <c r="A80" s="28"/>
      <c r="B80" s="71" t="s">
        <v>219</v>
      </c>
      <c r="C80" s="90" t="s">
        <v>220</v>
      </c>
      <c r="D80" s="91">
        <f>D26-D47</f>
        <v>-4.0361156280984787</v>
      </c>
      <c r="E80" s="70"/>
      <c r="F80" s="28"/>
      <c r="G80" s="50"/>
      <c r="H80" s="50"/>
      <c r="I80" s="28"/>
      <c r="J80" s="28"/>
      <c r="K80" s="28"/>
      <c r="L80" s="28"/>
    </row>
    <row r="81" spans="1:12" ht="15.75" thickBot="1">
      <c r="A81" s="28"/>
      <c r="B81" s="71" t="s">
        <v>221</v>
      </c>
      <c r="C81" s="99" t="s">
        <v>222</v>
      </c>
      <c r="D81" s="91">
        <f>D30-D48</f>
        <v>22.411561023512057</v>
      </c>
      <c r="E81" s="74"/>
      <c r="F81" s="28"/>
      <c r="G81" s="50"/>
      <c r="H81" s="50"/>
      <c r="I81" s="28"/>
      <c r="J81" s="28"/>
      <c r="K81" s="28"/>
      <c r="L81" s="28"/>
    </row>
    <row r="82" spans="1:12">
      <c r="A82" s="28"/>
      <c r="B82" s="63" t="s">
        <v>78</v>
      </c>
      <c r="C82" s="83" t="s">
        <v>223</v>
      </c>
      <c r="D82" s="89">
        <f>D33-D49</f>
        <v>24.677148966119674</v>
      </c>
      <c r="E82" s="66"/>
      <c r="F82" s="28"/>
      <c r="G82" s="50"/>
      <c r="H82" s="50"/>
      <c r="I82" s="62"/>
      <c r="J82" s="28"/>
      <c r="K82" s="28"/>
      <c r="L82" s="28"/>
    </row>
    <row r="83" spans="1:12">
      <c r="A83" s="28"/>
      <c r="B83" s="67" t="s">
        <v>80</v>
      </c>
      <c r="C83" s="90" t="s">
        <v>224</v>
      </c>
      <c r="D83" s="91">
        <f>D34-D50</f>
        <v>0</v>
      </c>
      <c r="E83" s="70"/>
      <c r="F83" s="28"/>
      <c r="G83" s="50"/>
      <c r="H83" s="50"/>
      <c r="I83" s="28"/>
      <c r="J83" s="28"/>
      <c r="K83" s="28"/>
      <c r="L83" s="28"/>
    </row>
    <row r="84" spans="1:12">
      <c r="A84" s="28"/>
      <c r="B84" s="71" t="s">
        <v>82</v>
      </c>
      <c r="C84" s="99" t="s">
        <v>225</v>
      </c>
      <c r="D84" s="100">
        <f>IFERROR(D37-D51,"-")</f>
        <v>24.677148966119674</v>
      </c>
      <c r="E84" s="74"/>
      <c r="F84" s="28"/>
      <c r="G84" s="50"/>
      <c r="H84" s="50"/>
      <c r="I84" s="28"/>
      <c r="J84" s="28"/>
      <c r="K84" s="28"/>
      <c r="L84" s="28"/>
    </row>
    <row r="85" spans="1:12" ht="15.75" thickBot="1">
      <c r="A85" s="28"/>
      <c r="B85" s="125" t="s">
        <v>84</v>
      </c>
      <c r="C85" s="126" t="s">
        <v>226</v>
      </c>
      <c r="D85" s="127">
        <f>+'[3]2.FA'!$D$110-'[3]2.FA'!$D$111/1000</f>
        <v>0</v>
      </c>
      <c r="E85" s="74"/>
      <c r="F85" s="28"/>
      <c r="G85" s="50"/>
      <c r="H85" s="50"/>
      <c r="I85" s="28"/>
      <c r="J85" s="28"/>
      <c r="K85" s="28"/>
      <c r="L85" s="28"/>
    </row>
    <row r="86" spans="1:12" ht="15.75" thickBot="1">
      <c r="A86" s="28"/>
      <c r="B86" s="85" t="s">
        <v>227</v>
      </c>
      <c r="C86" s="86" t="s">
        <v>228</v>
      </c>
      <c r="D86" s="128">
        <f>+'[3]2.FA'!$D$113/1000</f>
        <v>0</v>
      </c>
      <c r="E86" s="88"/>
      <c r="F86" s="28"/>
      <c r="G86" s="50"/>
      <c r="H86" s="50"/>
      <c r="I86" s="62"/>
      <c r="J86" s="28"/>
      <c r="K86" s="28"/>
      <c r="L86" s="28"/>
    </row>
    <row r="87" spans="1:12" ht="15.75" thickBot="1">
      <c r="A87" s="28"/>
      <c r="B87" s="85" t="s">
        <v>229</v>
      </c>
      <c r="C87" s="86" t="s">
        <v>230</v>
      </c>
      <c r="D87" s="87">
        <f>IFERROR(D73+D85-D86,"-")</f>
        <v>-89.07241040000001</v>
      </c>
      <c r="E87" s="88"/>
      <c r="F87" s="28"/>
      <c r="G87" s="50"/>
      <c r="H87" s="50"/>
      <c r="I87" s="62"/>
      <c r="J87" s="28"/>
      <c r="K87" s="28"/>
      <c r="L87" s="28"/>
    </row>
    <row r="88" spans="1:12" ht="24">
      <c r="A88" s="28"/>
      <c r="B88" s="120" t="s">
        <v>231</v>
      </c>
      <c r="C88" s="121" t="s">
        <v>232</v>
      </c>
      <c r="D88" s="129">
        <f>IFERROR((D74/D10)*100,"-")</f>
        <v>-13.422283015525466</v>
      </c>
      <c r="E88" s="130"/>
      <c r="F88" s="28"/>
      <c r="G88" s="50"/>
      <c r="H88" s="50"/>
      <c r="I88" s="28"/>
      <c r="J88" s="28"/>
      <c r="K88" s="28"/>
      <c r="L88" s="28"/>
    </row>
    <row r="89" spans="1:12">
      <c r="A89" s="28"/>
      <c r="B89" s="67" t="s">
        <v>233</v>
      </c>
      <c r="C89" s="90" t="s">
        <v>234</v>
      </c>
      <c r="D89" s="91">
        <f>IFERROR((D75/D11)*100,"-")</f>
        <v>-10.518384409991294</v>
      </c>
      <c r="E89" s="70"/>
      <c r="F89" s="28"/>
      <c r="G89" s="50"/>
      <c r="H89" s="50"/>
      <c r="I89" s="28"/>
      <c r="J89" s="28"/>
      <c r="K89" s="28"/>
      <c r="L89" s="28"/>
    </row>
    <row r="90" spans="1:12">
      <c r="A90" s="28"/>
      <c r="B90" s="67" t="s">
        <v>235</v>
      </c>
      <c r="C90" s="90" t="s">
        <v>236</v>
      </c>
      <c r="D90" s="91">
        <f>IFERROR((D76/D14)*100,"-")</f>
        <v>-25.616902051875449</v>
      </c>
      <c r="E90" s="70"/>
      <c r="F90" s="28"/>
      <c r="G90" s="50"/>
      <c r="H90" s="50"/>
      <c r="I90" s="28"/>
      <c r="J90" s="28"/>
      <c r="K90" s="28"/>
      <c r="L90" s="28"/>
    </row>
    <row r="91" spans="1:12" ht="24">
      <c r="A91" s="28"/>
      <c r="B91" s="67" t="s">
        <v>237</v>
      </c>
      <c r="C91" s="90" t="s">
        <v>238</v>
      </c>
      <c r="D91" s="91">
        <f>IFERROR((D77/D15)*100,"-")</f>
        <v>-33.911282105513138</v>
      </c>
      <c r="E91" s="70"/>
      <c r="F91" s="28"/>
      <c r="G91" s="50"/>
      <c r="H91" s="50"/>
      <c r="I91" s="28"/>
      <c r="J91" s="28"/>
      <c r="K91" s="28"/>
      <c r="L91" s="28"/>
    </row>
    <row r="92" spans="1:12">
      <c r="A92" s="28"/>
      <c r="B92" s="67" t="s">
        <v>239</v>
      </c>
      <c r="C92" s="90" t="s">
        <v>240</v>
      </c>
      <c r="D92" s="91">
        <f>IFERROR((D78/D18)*100,"-")</f>
        <v>-12.748372574955976</v>
      </c>
      <c r="E92" s="70"/>
      <c r="F92" s="28"/>
      <c r="G92" s="50"/>
      <c r="H92" s="50"/>
      <c r="I92" s="28"/>
      <c r="J92" s="28"/>
      <c r="K92" s="28"/>
      <c r="L92" s="28"/>
    </row>
    <row r="93" spans="1:12">
      <c r="A93" s="28"/>
      <c r="B93" s="67" t="s">
        <v>241</v>
      </c>
      <c r="C93" s="90" t="s">
        <v>242</v>
      </c>
      <c r="D93" s="91">
        <f>IFERROR((D79/D22)*100,"-")</f>
        <v>-17.903518690598961</v>
      </c>
      <c r="E93" s="70"/>
      <c r="F93" s="28"/>
      <c r="G93" s="50"/>
      <c r="H93" s="50"/>
      <c r="I93" s="28"/>
      <c r="J93" s="28"/>
      <c r="K93" s="28"/>
      <c r="L93" s="28"/>
    </row>
    <row r="94" spans="1:12" ht="24">
      <c r="A94" s="28"/>
      <c r="B94" s="71" t="s">
        <v>243</v>
      </c>
      <c r="C94" s="90" t="s">
        <v>244</v>
      </c>
      <c r="D94" s="91">
        <f>IFERROR((D80/D26)*100,"-")</f>
        <v>-22.86751064078458</v>
      </c>
      <c r="E94" s="70"/>
      <c r="F94" s="28"/>
      <c r="G94" s="50"/>
      <c r="H94" s="50"/>
      <c r="I94" s="28"/>
      <c r="J94" s="28"/>
      <c r="K94" s="28"/>
      <c r="L94" s="28"/>
    </row>
    <row r="95" spans="1:12" ht="15.75" thickBot="1">
      <c r="A95" s="28"/>
      <c r="B95" s="131" t="s">
        <v>245</v>
      </c>
      <c r="C95" s="132" t="s">
        <v>246</v>
      </c>
      <c r="D95" s="133">
        <f>IFERROR((D81/D30)*100,"-")</f>
        <v>26.508199077862859</v>
      </c>
      <c r="E95" s="134"/>
      <c r="F95" s="28"/>
      <c r="G95" s="50"/>
      <c r="H95" s="50"/>
      <c r="I95" s="28"/>
      <c r="J95" s="28"/>
      <c r="K95" s="28"/>
      <c r="L95" s="28"/>
    </row>
    <row r="96" spans="1:12">
      <c r="A96" s="28"/>
      <c r="B96" s="28"/>
      <c r="C96" s="28"/>
      <c r="D96" s="28"/>
      <c r="E96" s="28"/>
      <c r="F96" s="28"/>
      <c r="G96" s="50"/>
      <c r="H96" s="50"/>
      <c r="I96" s="28"/>
      <c r="J96" s="28"/>
      <c r="K96" s="28"/>
      <c r="L96" s="28"/>
    </row>
    <row r="97" spans="1:12">
      <c r="A97" s="28"/>
      <c r="B97" s="28"/>
      <c r="C97" s="98" t="s">
        <v>247</v>
      </c>
      <c r="D97" s="28"/>
      <c r="E97" s="28"/>
      <c r="F97" s="28"/>
      <c r="G97" s="50"/>
      <c r="H97" s="50"/>
      <c r="I97" s="28"/>
      <c r="J97" s="28"/>
      <c r="K97" s="28"/>
      <c r="L97" s="28"/>
    </row>
    <row r="98" spans="1:12">
      <c r="A98" s="28"/>
      <c r="B98" s="28"/>
      <c r="C98" s="98" t="s">
        <v>248</v>
      </c>
      <c r="D98" s="28"/>
      <c r="E98" s="28"/>
      <c r="F98" s="28"/>
      <c r="G98" s="50"/>
      <c r="H98" s="50"/>
      <c r="I98" s="28"/>
      <c r="J98" s="28"/>
      <c r="K98" s="28"/>
      <c r="L98"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T239"/>
  <sheetViews>
    <sheetView showGridLines="0" zoomScale="70" zoomScaleNormal="70" workbookViewId="0">
      <pane xSplit="3" ySplit="8" topLeftCell="D9" activePane="bottomRight" state="frozen"/>
      <selection activeCell="D35" sqref="D35"/>
      <selection pane="topRight" activeCell="D35" sqref="D35"/>
      <selection pane="bottomLeft" activeCell="D35" sqref="D35"/>
      <selection pane="bottomRight" activeCell="I261" sqref="I261:I262"/>
    </sheetView>
  </sheetViews>
  <sheetFormatPr defaultRowHeight="15"/>
  <cols>
    <col min="1" max="1" width="9.140625" style="136"/>
    <col min="2" max="2" width="12.85546875" customWidth="1"/>
    <col min="3" max="3" width="71.140625" customWidth="1"/>
    <col min="4" max="4" width="13.5703125" customWidth="1"/>
    <col min="5" max="5" width="14" customWidth="1"/>
    <col min="6" max="6" width="13.42578125" customWidth="1"/>
    <col min="7" max="7" width="16.85546875" customWidth="1"/>
    <col min="8" max="8" width="16.140625" customWidth="1"/>
    <col min="9" max="9" width="15.7109375" customWidth="1"/>
    <col min="10" max="10" width="14" customWidth="1"/>
    <col min="11" max="12" width="14.5703125" customWidth="1"/>
    <col min="13" max="13" width="16.5703125" customWidth="1"/>
    <col min="14" max="14" width="15" customWidth="1"/>
    <col min="15" max="15" width="17.85546875" customWidth="1"/>
    <col min="16" max="16" width="23.28515625" customWidth="1"/>
    <col min="17" max="20" width="9.140625" style="136"/>
  </cols>
  <sheetData>
    <row r="2" spans="1:16" ht="72">
      <c r="C2" s="28" t="str">
        <f>"Ūkio subjektas: "&amp;'[3]1.Pradzia'!$D$15</f>
        <v>Ūkio subjektas: UAB „Skuodo vandenys“</v>
      </c>
      <c r="E2" s="137"/>
      <c r="F2" s="137"/>
      <c r="P2" s="1" t="s">
        <v>249</v>
      </c>
    </row>
    <row r="3" spans="1:16">
      <c r="C3" s="28" t="str">
        <f>"Ataskaitinis laikotarpis: "&amp;'[3]1.Pradzia'!$D$12</f>
        <v>Ataskaitinis laikotarpis: 2020-01-01 - 2020-12-31</v>
      </c>
    </row>
    <row r="4" spans="1:16">
      <c r="C4" s="138"/>
    </row>
    <row r="5" spans="1:16" ht="15.75">
      <c r="C5" s="139" t="s">
        <v>250</v>
      </c>
    </row>
    <row r="6" spans="1:16" ht="15.75" thickBot="1"/>
    <row r="7" spans="1:16" ht="102.75" thickBot="1">
      <c r="B7" s="140" t="s">
        <v>2</v>
      </c>
      <c r="C7" s="141" t="s">
        <v>251</v>
      </c>
      <c r="D7" s="142" t="s">
        <v>252</v>
      </c>
      <c r="E7" s="143" t="s">
        <v>253</v>
      </c>
      <c r="F7" s="144" t="s">
        <v>254</v>
      </c>
      <c r="G7" s="145" t="s">
        <v>255</v>
      </c>
      <c r="H7" s="146" t="s">
        <v>256</v>
      </c>
      <c r="I7" s="147" t="s">
        <v>257</v>
      </c>
      <c r="J7" s="148" t="s">
        <v>258</v>
      </c>
      <c r="K7" s="145" t="s">
        <v>259</v>
      </c>
      <c r="L7" s="146" t="s">
        <v>260</v>
      </c>
      <c r="M7" s="149" t="s">
        <v>261</v>
      </c>
      <c r="N7" s="150" t="s">
        <v>262</v>
      </c>
      <c r="O7" s="143" t="s">
        <v>263</v>
      </c>
      <c r="P7" s="144" t="s">
        <v>264</v>
      </c>
    </row>
    <row r="8" spans="1:16" ht="16.5" thickTop="1" thickBot="1">
      <c r="B8" s="151" t="s">
        <v>48</v>
      </c>
      <c r="C8" s="152" t="s">
        <v>265</v>
      </c>
      <c r="D8" s="153"/>
      <c r="E8" s="154"/>
      <c r="F8" s="155"/>
      <c r="G8" s="156"/>
      <c r="H8" s="157"/>
      <c r="I8" s="158"/>
      <c r="J8" s="155"/>
      <c r="K8" s="156"/>
      <c r="L8" s="157"/>
      <c r="M8" s="157"/>
      <c r="N8" s="153"/>
      <c r="O8" s="154"/>
      <c r="P8" s="155"/>
    </row>
    <row r="9" spans="1:16" ht="16.5" thickTop="1" thickBot="1">
      <c r="B9" s="159" t="s">
        <v>93</v>
      </c>
      <c r="C9" s="160" t="s">
        <v>266</v>
      </c>
      <c r="D9" s="161">
        <f>D28</f>
        <v>0</v>
      </c>
      <c r="E9" s="162">
        <f>E28</f>
        <v>0</v>
      </c>
      <c r="F9" s="163">
        <f>F28</f>
        <v>0</v>
      </c>
      <c r="G9" s="164">
        <f>G28</f>
        <v>0</v>
      </c>
      <c r="H9" s="165">
        <f t="shared" ref="E9:S10" si="0">H28</f>
        <v>0</v>
      </c>
      <c r="I9" s="166">
        <f t="shared" si="0"/>
        <v>0</v>
      </c>
      <c r="J9" s="163">
        <f t="shared" si="0"/>
        <v>0</v>
      </c>
      <c r="K9" s="164">
        <f t="shared" si="0"/>
        <v>0</v>
      </c>
      <c r="L9" s="165">
        <f t="shared" si="0"/>
        <v>0</v>
      </c>
      <c r="M9" s="165">
        <f t="shared" si="0"/>
        <v>0</v>
      </c>
      <c r="N9" s="161">
        <f t="shared" si="0"/>
        <v>0</v>
      </c>
      <c r="O9" s="162">
        <f t="shared" si="0"/>
        <v>0</v>
      </c>
      <c r="P9" s="163">
        <f t="shared" si="0"/>
        <v>0</v>
      </c>
    </row>
    <row r="10" spans="1:16" ht="15.75" thickBot="1">
      <c r="B10" s="167" t="s">
        <v>99</v>
      </c>
      <c r="C10" s="168" t="s">
        <v>267</v>
      </c>
      <c r="D10" s="169">
        <f>D29</f>
        <v>0</v>
      </c>
      <c r="E10" s="170">
        <f t="shared" si="0"/>
        <v>0</v>
      </c>
      <c r="F10" s="171">
        <f t="shared" si="0"/>
        <v>0</v>
      </c>
      <c r="G10" s="172">
        <f t="shared" si="0"/>
        <v>0</v>
      </c>
      <c r="H10" s="173">
        <f t="shared" si="0"/>
        <v>0</v>
      </c>
      <c r="I10" s="174">
        <f t="shared" si="0"/>
        <v>0</v>
      </c>
      <c r="J10" s="171">
        <f t="shared" si="0"/>
        <v>0</v>
      </c>
      <c r="K10" s="172">
        <f t="shared" si="0"/>
        <v>0</v>
      </c>
      <c r="L10" s="173">
        <f t="shared" si="0"/>
        <v>0</v>
      </c>
      <c r="M10" s="173">
        <f t="shared" si="0"/>
        <v>0</v>
      </c>
      <c r="N10" s="169">
        <f t="shared" si="0"/>
        <v>0</v>
      </c>
      <c r="O10" s="170">
        <f t="shared" si="0"/>
        <v>0</v>
      </c>
      <c r="P10" s="171">
        <f t="shared" si="0"/>
        <v>0</v>
      </c>
    </row>
    <row r="11" spans="1:16">
      <c r="B11" s="167" t="s">
        <v>121</v>
      </c>
      <c r="C11" s="168" t="s">
        <v>268</v>
      </c>
      <c r="D11" s="169">
        <f>D32+D89+D185</f>
        <v>102.09441999999999</v>
      </c>
      <c r="E11" s="170">
        <f t="shared" ref="E11:P11" si="1">E32+E89+E185</f>
        <v>7.9659460099317028E-2</v>
      </c>
      <c r="F11" s="171">
        <f t="shared" si="1"/>
        <v>35.814684781943264</v>
      </c>
      <c r="G11" s="172">
        <f t="shared" si="1"/>
        <v>31.458178849539561</v>
      </c>
      <c r="H11" s="173">
        <f t="shared" si="1"/>
        <v>3.0196134222239333</v>
      </c>
      <c r="I11" s="174">
        <f t="shared" si="1"/>
        <v>1.336892510179772</v>
      </c>
      <c r="J11" s="171">
        <f t="shared" si="1"/>
        <v>64.691065238526022</v>
      </c>
      <c r="K11" s="172">
        <f t="shared" si="1"/>
        <v>16.899466121059447</v>
      </c>
      <c r="L11" s="173">
        <f t="shared" si="1"/>
        <v>46.934540659691677</v>
      </c>
      <c r="M11" s="173">
        <f t="shared" si="1"/>
        <v>0.85705845777489797</v>
      </c>
      <c r="N11" s="169">
        <f t="shared" si="1"/>
        <v>2.8025996540721142E-2</v>
      </c>
      <c r="O11" s="170">
        <f t="shared" si="1"/>
        <v>0</v>
      </c>
      <c r="P11" s="171">
        <f t="shared" si="1"/>
        <v>1.4809845228906706</v>
      </c>
    </row>
    <row r="12" spans="1:16" ht="26.25" thickBot="1">
      <c r="A12" s="175"/>
      <c r="B12" s="176" t="s">
        <v>123</v>
      </c>
      <c r="C12" s="177" t="s">
        <v>269</v>
      </c>
      <c r="D12" s="178">
        <f t="shared" ref="D12:P12" si="2">D33+D90</f>
        <v>96.353862313684004</v>
      </c>
      <c r="E12" s="179">
        <f t="shared" si="2"/>
        <v>4.6731072500126396E-4</v>
      </c>
      <c r="F12" s="180">
        <f t="shared" si="2"/>
        <v>33.084223899009189</v>
      </c>
      <c r="G12" s="181">
        <f t="shared" si="2"/>
        <v>31.384927069870397</v>
      </c>
      <c r="H12" s="182">
        <f t="shared" si="2"/>
        <v>2.5225380243750601</v>
      </c>
      <c r="I12" s="183">
        <f t="shared" si="2"/>
        <v>-0.8232411952362646</v>
      </c>
      <c r="J12" s="180">
        <f t="shared" si="2"/>
        <v>63.2446755995337</v>
      </c>
      <c r="K12" s="181">
        <f t="shared" si="2"/>
        <v>16.473518654285915</v>
      </c>
      <c r="L12" s="182">
        <f t="shared" si="2"/>
        <v>46.41317623962648</v>
      </c>
      <c r="M12" s="182">
        <f t="shared" si="2"/>
        <v>0.35798070562129958</v>
      </c>
      <c r="N12" s="178">
        <f t="shared" si="2"/>
        <v>0</v>
      </c>
      <c r="O12" s="179">
        <f t="shared" si="2"/>
        <v>0</v>
      </c>
      <c r="P12" s="180">
        <f t="shared" si="2"/>
        <v>2.449550441612617E-2</v>
      </c>
    </row>
    <row r="13" spans="1:16" ht="15.75" thickBot="1">
      <c r="B13" s="167" t="s">
        <v>128</v>
      </c>
      <c r="C13" s="168" t="s">
        <v>270</v>
      </c>
      <c r="D13" s="169">
        <f>D35</f>
        <v>2.4127299999999998</v>
      </c>
      <c r="E13" s="170">
        <f t="shared" ref="E13:P13" si="3">E35</f>
        <v>0</v>
      </c>
      <c r="F13" s="171">
        <f t="shared" si="3"/>
        <v>-2.0000000000000001E-4</v>
      </c>
      <c r="G13" s="172">
        <f t="shared" si="3"/>
        <v>0</v>
      </c>
      <c r="H13" s="173">
        <f t="shared" si="3"/>
        <v>-2.0000000000000001E-4</v>
      </c>
      <c r="I13" s="174">
        <f t="shared" si="3"/>
        <v>0</v>
      </c>
      <c r="J13" s="171">
        <f t="shared" si="3"/>
        <v>1.03467</v>
      </c>
      <c r="K13" s="172">
        <f t="shared" si="3"/>
        <v>0</v>
      </c>
      <c r="L13" s="173">
        <f t="shared" si="3"/>
        <v>-2.0499999999999997E-3</v>
      </c>
      <c r="M13" s="173">
        <f t="shared" si="3"/>
        <v>1.0367200000000001</v>
      </c>
      <c r="N13" s="169">
        <f t="shared" si="3"/>
        <v>0</v>
      </c>
      <c r="O13" s="170">
        <f t="shared" si="3"/>
        <v>0</v>
      </c>
      <c r="P13" s="171">
        <f t="shared" si="3"/>
        <v>1.37826</v>
      </c>
    </row>
    <row r="14" spans="1:16">
      <c r="B14" s="167" t="s">
        <v>271</v>
      </c>
      <c r="C14" s="168" t="s">
        <v>272</v>
      </c>
      <c r="D14" s="169">
        <f>D43+D97+D192</f>
        <v>74.313509999999994</v>
      </c>
      <c r="E14" s="170">
        <f t="shared" ref="D14:Q15" si="4">E43+E97+E192</f>
        <v>17.266497712469082</v>
      </c>
      <c r="F14" s="171">
        <f t="shared" si="4"/>
        <v>23.824197067198746</v>
      </c>
      <c r="G14" s="172">
        <f t="shared" si="4"/>
        <v>4.5617041550696626</v>
      </c>
      <c r="H14" s="173">
        <f t="shared" si="4"/>
        <v>0.88782222314931902</v>
      </c>
      <c r="I14" s="174">
        <f t="shared" si="4"/>
        <v>18.374670688979762</v>
      </c>
      <c r="J14" s="171">
        <f t="shared" si="4"/>
        <v>30.399885295189208</v>
      </c>
      <c r="K14" s="172">
        <f t="shared" si="4"/>
        <v>26.122098427591506</v>
      </c>
      <c r="L14" s="173">
        <f t="shared" si="4"/>
        <v>3.021437044355141</v>
      </c>
      <c r="M14" s="173">
        <f t="shared" si="4"/>
        <v>1.2563498232425623</v>
      </c>
      <c r="N14" s="169">
        <f t="shared" si="4"/>
        <v>1.3163830655777826</v>
      </c>
      <c r="O14" s="170">
        <f t="shared" si="4"/>
        <v>0</v>
      </c>
      <c r="P14" s="171">
        <f t="shared" si="4"/>
        <v>1.5065468595651761</v>
      </c>
    </row>
    <row r="15" spans="1:16">
      <c r="A15" s="175"/>
      <c r="B15" s="184" t="s">
        <v>273</v>
      </c>
      <c r="C15" s="185" t="s">
        <v>274</v>
      </c>
      <c r="D15" s="186">
        <f t="shared" si="4"/>
        <v>54.705880000000001</v>
      </c>
      <c r="E15" s="187">
        <f t="shared" si="4"/>
        <v>16.49398152784994</v>
      </c>
      <c r="F15" s="188">
        <f t="shared" si="4"/>
        <v>22.946172906406442</v>
      </c>
      <c r="G15" s="189">
        <f t="shared" si="4"/>
        <v>4.494231839806921</v>
      </c>
      <c r="H15" s="190">
        <f t="shared" si="4"/>
        <v>0.83986133572154642</v>
      </c>
      <c r="I15" s="191">
        <f t="shared" si="4"/>
        <v>17.612079730877976</v>
      </c>
      <c r="J15" s="188">
        <f t="shared" si="4"/>
        <v>12.591775827870485</v>
      </c>
      <c r="K15" s="189">
        <f t="shared" si="4"/>
        <v>9.7918290317192671</v>
      </c>
      <c r="L15" s="190">
        <f t="shared" si="4"/>
        <v>1.5881716578608751</v>
      </c>
      <c r="M15" s="190">
        <f t="shared" si="4"/>
        <v>1.2117751382903434</v>
      </c>
      <c r="N15" s="186">
        <f t="shared" si="4"/>
        <v>1.2729999999999999</v>
      </c>
      <c r="O15" s="187">
        <f t="shared" si="4"/>
        <v>0</v>
      </c>
      <c r="P15" s="188">
        <f t="shared" si="4"/>
        <v>1.4009497378731304</v>
      </c>
    </row>
    <row r="16" spans="1:16">
      <c r="A16" s="175"/>
      <c r="B16" s="192" t="s">
        <v>275</v>
      </c>
      <c r="C16" s="193" t="s">
        <v>276</v>
      </c>
      <c r="D16" s="194">
        <f t="shared" ref="D16:P16" si="5">D47+D101+D196</f>
        <v>0</v>
      </c>
      <c r="E16" s="195">
        <f t="shared" si="5"/>
        <v>0</v>
      </c>
      <c r="F16" s="196">
        <f t="shared" si="5"/>
        <v>0</v>
      </c>
      <c r="G16" s="197">
        <f t="shared" si="5"/>
        <v>0</v>
      </c>
      <c r="H16" s="198">
        <f t="shared" si="5"/>
        <v>0</v>
      </c>
      <c r="I16" s="199">
        <f t="shared" si="5"/>
        <v>0</v>
      </c>
      <c r="J16" s="196">
        <f t="shared" si="5"/>
        <v>0</v>
      </c>
      <c r="K16" s="197">
        <f t="shared" si="5"/>
        <v>0</v>
      </c>
      <c r="L16" s="198">
        <f t="shared" si="5"/>
        <v>0</v>
      </c>
      <c r="M16" s="198">
        <f t="shared" si="5"/>
        <v>0</v>
      </c>
      <c r="N16" s="194">
        <f t="shared" si="5"/>
        <v>0</v>
      </c>
      <c r="O16" s="195">
        <f t="shared" si="5"/>
        <v>0</v>
      </c>
      <c r="P16" s="196">
        <f t="shared" si="5"/>
        <v>0</v>
      </c>
    </row>
    <row r="17" spans="1:16" ht="15.75" thickBot="1">
      <c r="A17" s="175"/>
      <c r="B17" s="200" t="s">
        <v>277</v>
      </c>
      <c r="C17" s="201" t="s">
        <v>278</v>
      </c>
      <c r="D17" s="202">
        <f t="shared" ref="D17:P17" si="6">D45+D99+D194</f>
        <v>18.957729999999998</v>
      </c>
      <c r="E17" s="203">
        <f t="shared" si="6"/>
        <v>0.12261618461914207</v>
      </c>
      <c r="F17" s="204">
        <f t="shared" si="6"/>
        <v>0.87802416079230272</v>
      </c>
      <c r="G17" s="205">
        <f t="shared" si="6"/>
        <v>6.7472315262741611E-2</v>
      </c>
      <c r="H17" s="206">
        <f t="shared" si="6"/>
        <v>4.7960887427772644E-2</v>
      </c>
      <c r="I17" s="207">
        <f t="shared" si="6"/>
        <v>0.76259095810178845</v>
      </c>
      <c r="J17" s="204">
        <f t="shared" si="6"/>
        <v>17.808109467318726</v>
      </c>
      <c r="K17" s="205">
        <f t="shared" si="6"/>
        <v>16.330269395872239</v>
      </c>
      <c r="L17" s="206">
        <f t="shared" si="6"/>
        <v>1.4332653864942664</v>
      </c>
      <c r="M17" s="206">
        <f t="shared" si="6"/>
        <v>4.4574684952218738E-2</v>
      </c>
      <c r="N17" s="202">
        <f t="shared" si="6"/>
        <v>4.3383065577782709E-2</v>
      </c>
      <c r="O17" s="203">
        <f t="shared" si="6"/>
        <v>0</v>
      </c>
      <c r="P17" s="204">
        <f t="shared" si="6"/>
        <v>0.1055971216920458</v>
      </c>
    </row>
    <row r="18" spans="1:16">
      <c r="B18" s="167" t="s">
        <v>279</v>
      </c>
      <c r="C18" s="208" t="s">
        <v>280</v>
      </c>
      <c r="D18" s="169">
        <f t="shared" ref="D18:P19" si="7">D50+D104+D199</f>
        <v>358.53692000000001</v>
      </c>
      <c r="E18" s="170">
        <f t="shared" si="7"/>
        <v>33.672614420424232</v>
      </c>
      <c r="F18" s="171">
        <f t="shared" si="7"/>
        <v>104.95700541053168</v>
      </c>
      <c r="G18" s="172">
        <f t="shared" si="7"/>
        <v>19.828526958273251</v>
      </c>
      <c r="H18" s="173">
        <f t="shared" si="7"/>
        <v>16.362587915031707</v>
      </c>
      <c r="I18" s="174">
        <f t="shared" si="7"/>
        <v>68.765890537226738</v>
      </c>
      <c r="J18" s="171">
        <f t="shared" si="7"/>
        <v>182.63433360317811</v>
      </c>
      <c r="K18" s="172">
        <f t="shared" si="7"/>
        <v>109.58625790970231</v>
      </c>
      <c r="L18" s="173">
        <f t="shared" si="7"/>
        <v>55.728833596191578</v>
      </c>
      <c r="M18" s="173">
        <f t="shared" si="7"/>
        <v>17.319242097284224</v>
      </c>
      <c r="N18" s="169">
        <f t="shared" si="7"/>
        <v>16.583728149343752</v>
      </c>
      <c r="O18" s="170">
        <f t="shared" si="7"/>
        <v>0</v>
      </c>
      <c r="P18" s="171">
        <f t="shared" si="7"/>
        <v>20.689238416522208</v>
      </c>
    </row>
    <row r="19" spans="1:16" ht="15.75" thickBot="1">
      <c r="B19" s="184" t="s">
        <v>281</v>
      </c>
      <c r="C19" s="209" t="s">
        <v>282</v>
      </c>
      <c r="D19" s="186">
        <f>D51+D105+D200</f>
        <v>350.96666999999997</v>
      </c>
      <c r="E19" s="187">
        <f t="shared" si="7"/>
        <v>33.047501576179123</v>
      </c>
      <c r="F19" s="188">
        <f t="shared" si="7"/>
        <v>102.95898760883593</v>
      </c>
      <c r="G19" s="189">
        <f t="shared" si="7"/>
        <v>19.424918431955135</v>
      </c>
      <c r="H19" s="190">
        <f t="shared" si="7"/>
        <v>16.033255001433584</v>
      </c>
      <c r="I19" s="191">
        <f t="shared" si="7"/>
        <v>67.500814175447204</v>
      </c>
      <c r="J19" s="188">
        <f t="shared" si="7"/>
        <v>179.26122620559357</v>
      </c>
      <c r="K19" s="189">
        <f t="shared" si="7"/>
        <v>107.54931503226965</v>
      </c>
      <c r="L19" s="190">
        <f t="shared" si="7"/>
        <v>54.720111245031873</v>
      </c>
      <c r="M19" s="190">
        <f t="shared" si="7"/>
        <v>16.991799928292032</v>
      </c>
      <c r="N19" s="186">
        <f t="shared" si="7"/>
        <v>16.284423958349819</v>
      </c>
      <c r="O19" s="187">
        <f t="shared" si="7"/>
        <v>0</v>
      </c>
      <c r="P19" s="188">
        <f t="shared" si="7"/>
        <v>19.414530651041556</v>
      </c>
    </row>
    <row r="20" spans="1:16" ht="15.75" thickBot="1">
      <c r="A20" s="210"/>
      <c r="B20" s="211" t="s">
        <v>283</v>
      </c>
      <c r="C20" s="212" t="s">
        <v>284</v>
      </c>
      <c r="D20" s="213">
        <f>D30+D31+D45+D65+D67+D71+D73+D74+D75+D77+D83+D84+D99+D117+D119+D123+D126+D127+D129+D135+D136+D194+D212+D214+D218+D220+D221+D222+D224+D231+D232</f>
        <v>62.399459999999998</v>
      </c>
      <c r="E20" s="214">
        <f>E30+E31+E45+E65+E67+E71+E73+E74+E75+E77+E83+E84+E99+E117+E119+E123+E125+E126+E127+E129+E135+E136+E194+E212+E214+E218+E220+E221+E222+E224+E231+E232</f>
        <v>4.4936763172046943</v>
      </c>
      <c r="F20" s="215">
        <f t="shared" ref="F20:P20" si="8">F30+F31+F45+F65+F67+F71+F73+F74+F75+F77+F83+F84+F99+F117+F119+F123+F126+F127+F129+F135+F136+F194+F212+F214+F218+F220+F221+F222+F224+F231+F232</f>
        <v>18.070765226174814</v>
      </c>
      <c r="G20" s="216">
        <f t="shared" si="8"/>
        <v>1.1184294145872498</v>
      </c>
      <c r="H20" s="217">
        <f t="shared" si="8"/>
        <v>0.91344245904405141</v>
      </c>
      <c r="I20" s="218">
        <f t="shared" si="8"/>
        <v>16.038893352543511</v>
      </c>
      <c r="J20" s="215">
        <f t="shared" si="8"/>
        <v>34.258843721958925</v>
      </c>
      <c r="K20" s="216">
        <f t="shared" si="8"/>
        <v>25.726827041680661</v>
      </c>
      <c r="L20" s="217">
        <f t="shared" si="8"/>
        <v>7.7182696806520683</v>
      </c>
      <c r="M20" s="217">
        <f t="shared" si="8"/>
        <v>0.81374699962619101</v>
      </c>
      <c r="N20" s="213">
        <f t="shared" si="8"/>
        <v>0.89641948229895263</v>
      </c>
      <c r="O20" s="214">
        <f t="shared" si="8"/>
        <v>0</v>
      </c>
      <c r="P20" s="219">
        <f t="shared" si="8"/>
        <v>4.6797552523626127</v>
      </c>
    </row>
    <row r="21" spans="1:16" ht="16.5" thickTop="1" thickBot="1">
      <c r="A21" s="210"/>
      <c r="B21" s="220" t="s">
        <v>285</v>
      </c>
      <c r="C21" s="152" t="s">
        <v>286</v>
      </c>
      <c r="D21" s="221">
        <f>D27+D88+D184</f>
        <v>817.87280901850011</v>
      </c>
      <c r="E21" s="222">
        <f t="shared" ref="E21:N21" si="9">E27+E88+E184</f>
        <v>62.134208976487947</v>
      </c>
      <c r="F21" s="223">
        <f>F27+F88+F184</f>
        <v>274.76153460663159</v>
      </c>
      <c r="G21" s="224">
        <f t="shared" si="9"/>
        <v>90.27111718344571</v>
      </c>
      <c r="H21" s="225">
        <f t="shared" si="9"/>
        <v>26.641203085973689</v>
      </c>
      <c r="I21" s="226">
        <f t="shared" si="9"/>
        <v>157.84921433721215</v>
      </c>
      <c r="J21" s="223">
        <f t="shared" si="9"/>
        <v>404.95209877340164</v>
      </c>
      <c r="K21" s="224">
        <f t="shared" si="9"/>
        <v>255.93075820381625</v>
      </c>
      <c r="L21" s="225">
        <f t="shared" si="9"/>
        <v>125.28364063260032</v>
      </c>
      <c r="M21" s="225">
        <f t="shared" si="9"/>
        <v>23.737699936985042</v>
      </c>
      <c r="N21" s="221">
        <f t="shared" si="9"/>
        <v>21.686115628098481</v>
      </c>
      <c r="O21" s="222">
        <f>O27+O88+O184</f>
        <v>0</v>
      </c>
      <c r="P21" s="227">
        <f>P27+P88+P184</f>
        <v>54.338851033880317</v>
      </c>
    </row>
    <row r="22" spans="1:16" ht="15.75" thickTop="1">
      <c r="B22" s="228" t="s">
        <v>287</v>
      </c>
      <c r="C22" s="229" t="s">
        <v>288</v>
      </c>
      <c r="D22" s="169">
        <f>E22+F22+J22+N22+O22+P22</f>
        <v>692.77918670481597</v>
      </c>
      <c r="E22" s="170">
        <f t="shared" ref="E22:P22" si="10">SUM(E23:E25)</f>
        <v>62.133741665762948</v>
      </c>
      <c r="F22" s="171">
        <f>SUM(F23:F25)</f>
        <v>217.21048070762237</v>
      </c>
      <c r="G22" s="172">
        <f t="shared" si="10"/>
        <v>34.419160113575316</v>
      </c>
      <c r="H22" s="173">
        <f t="shared" si="10"/>
        <v>24.118865061598626</v>
      </c>
      <c r="I22" s="174">
        <f t="shared" si="10"/>
        <v>158.67245553244842</v>
      </c>
      <c r="J22" s="171">
        <f>SUM(J23:J25)</f>
        <v>338.81275317386792</v>
      </c>
      <c r="K22" s="172">
        <f t="shared" si="10"/>
        <v>239.45723954953033</v>
      </c>
      <c r="L22" s="173">
        <f t="shared" si="10"/>
        <v>77.012514392973841</v>
      </c>
      <c r="M22" s="173">
        <f t="shared" si="10"/>
        <v>22.342999231363745</v>
      </c>
      <c r="N22" s="169">
        <f t="shared" si="10"/>
        <v>21.686115628098481</v>
      </c>
      <c r="O22" s="170">
        <f t="shared" si="10"/>
        <v>0</v>
      </c>
      <c r="P22" s="230">
        <f t="shared" si="10"/>
        <v>52.93609552946419</v>
      </c>
    </row>
    <row r="23" spans="1:16">
      <c r="B23" s="231" t="s">
        <v>289</v>
      </c>
      <c r="C23" s="232" t="s">
        <v>290</v>
      </c>
      <c r="D23" s="233">
        <f>E23+F23+J23+N23+O23+P23</f>
        <v>452.60832385361084</v>
      </c>
      <c r="E23" s="234">
        <f>E27-E28-E29-E33-E36-E37-E56-E57-E87</f>
        <v>44.608906014492753</v>
      </c>
      <c r="F23" s="235">
        <f t="shared" ref="F23:F28" si="11">SUM(G23:I23)</f>
        <v>135.90713630061259</v>
      </c>
      <c r="G23" s="236">
        <f>G27-G28-G29-G33-G36-G37-G56-G57-G87</f>
        <v>17.532064407627967</v>
      </c>
      <c r="H23" s="237">
        <f>H27-H28-H29-H33-H36-H37-H56-H57-H87</f>
        <v>11.296507161378603</v>
      </c>
      <c r="I23" s="238">
        <f>I27-I28-I29-I33-I36-I37-I56-I57-I87</f>
        <v>107.07856473160601</v>
      </c>
      <c r="J23" s="235">
        <f t="shared" ref="J23:J54" si="12">SUM(K23:M23)</f>
        <v>219.44738764550644</v>
      </c>
      <c r="K23" s="236">
        <f t="shared" ref="K23:P23" si="13">K27-K28-K29-K33-K36-K37-K56-K57-K87</f>
        <v>155.93822673183251</v>
      </c>
      <c r="L23" s="237">
        <f t="shared" si="13"/>
        <v>49.941394371606499</v>
      </c>
      <c r="M23" s="237">
        <f t="shared" si="13"/>
        <v>13.567766542067423</v>
      </c>
      <c r="N23" s="233">
        <f t="shared" si="13"/>
        <v>16.120072730048154</v>
      </c>
      <c r="O23" s="234">
        <f t="shared" si="13"/>
        <v>0</v>
      </c>
      <c r="P23" s="235">
        <f t="shared" si="13"/>
        <v>36.524821162950872</v>
      </c>
    </row>
    <row r="24" spans="1:16">
      <c r="B24" s="231" t="s">
        <v>291</v>
      </c>
      <c r="C24" s="239" t="s">
        <v>292</v>
      </c>
      <c r="D24" s="240">
        <f t="shared" ref="D24:D29" si="14">E24+F24+J24+N24+O24+P24</f>
        <v>58.493410080482832</v>
      </c>
      <c r="E24" s="241">
        <f>E88-E90-E138</f>
        <v>0.95223143896159523</v>
      </c>
      <c r="F24" s="242">
        <f t="shared" si="11"/>
        <v>24.28420874081786</v>
      </c>
      <c r="G24" s="243">
        <f>G88-G90-G138</f>
        <v>7.5389769034116911</v>
      </c>
      <c r="H24" s="244">
        <f>H88-H90-H138</f>
        <v>6.524570792349115</v>
      </c>
      <c r="I24" s="245">
        <f>I88-I90-I138</f>
        <v>10.220661045057053</v>
      </c>
      <c r="J24" s="242">
        <f t="shared" si="12"/>
        <v>30.544515894440064</v>
      </c>
      <c r="K24" s="243">
        <f t="shared" ref="K24:P24" si="15">K88-K90-K138</f>
        <v>21.120863392624152</v>
      </c>
      <c r="L24" s="244">
        <f t="shared" si="15"/>
        <v>6.4285700663152143</v>
      </c>
      <c r="M24" s="244">
        <f t="shared" si="15"/>
        <v>2.9950824355006991</v>
      </c>
      <c r="N24" s="240">
        <f t="shared" si="15"/>
        <v>0</v>
      </c>
      <c r="O24" s="241">
        <f t="shared" si="15"/>
        <v>0</v>
      </c>
      <c r="P24" s="242">
        <f t="shared" si="15"/>
        <v>2.7124540062633176</v>
      </c>
    </row>
    <row r="25" spans="1:16" ht="15.75" thickBot="1">
      <c r="B25" s="231" t="s">
        <v>293</v>
      </c>
      <c r="C25" s="246" t="s">
        <v>294</v>
      </c>
      <c r="D25" s="247">
        <f t="shared" si="14"/>
        <v>181.67745277072225</v>
      </c>
      <c r="E25" s="248">
        <f>E184</f>
        <v>16.572604212308597</v>
      </c>
      <c r="F25" s="249">
        <f t="shared" si="11"/>
        <v>57.019135666191922</v>
      </c>
      <c r="G25" s="250">
        <f>G184</f>
        <v>9.3481188025356587</v>
      </c>
      <c r="H25" s="251">
        <f>H184</f>
        <v>6.29778710787091</v>
      </c>
      <c r="I25" s="252">
        <f>I184</f>
        <v>41.373229755785353</v>
      </c>
      <c r="J25" s="249">
        <f t="shared" si="12"/>
        <v>88.820849633921412</v>
      </c>
      <c r="K25" s="250">
        <f t="shared" ref="K25:P25" si="16">K184</f>
        <v>62.398149425073655</v>
      </c>
      <c r="L25" s="251">
        <f t="shared" si="16"/>
        <v>20.642549955052129</v>
      </c>
      <c r="M25" s="251">
        <f t="shared" si="16"/>
        <v>5.7801502537956226</v>
      </c>
      <c r="N25" s="247">
        <f t="shared" si="16"/>
        <v>5.5660428980503269</v>
      </c>
      <c r="O25" s="248">
        <f t="shared" si="16"/>
        <v>0</v>
      </c>
      <c r="P25" s="249">
        <f t="shared" si="16"/>
        <v>13.698820360250002</v>
      </c>
    </row>
    <row r="26" spans="1:16" ht="16.5" thickTop="1" thickBot="1">
      <c r="B26" s="228" t="s">
        <v>295</v>
      </c>
      <c r="C26" s="229" t="s">
        <v>296</v>
      </c>
      <c r="D26" s="221">
        <f t="shared" si="14"/>
        <v>125.09362231368401</v>
      </c>
      <c r="E26" s="222">
        <f>E28+E29+E33+E36+E37+E56+E57+E87+E90+E138</f>
        <v>4.6731072500126396E-4</v>
      </c>
      <c r="F26" s="223">
        <f t="shared" si="11"/>
        <v>57.55105389900919</v>
      </c>
      <c r="G26" s="224">
        <f>G28+G29+G33+G36+G37+G56+G57+G87+G90+G138</f>
        <v>55.851957069870394</v>
      </c>
      <c r="H26" s="225">
        <f>H28+H29+H33+H36+H37+H56+H57+H87+H90+H138</f>
        <v>2.5223380243750602</v>
      </c>
      <c r="I26" s="226">
        <f>I28+I29+I33+I36+I37+I56+I57+I87+I90+I138</f>
        <v>-0.8232411952362646</v>
      </c>
      <c r="J26" s="223">
        <f t="shared" si="12"/>
        <v>66.139345599533698</v>
      </c>
      <c r="K26" s="224">
        <f t="shared" ref="K26:P26" si="17">K28+K29+K33+K36+K37+K56+K57+K87+K90+K138</f>
        <v>16.473518654285915</v>
      </c>
      <c r="L26" s="225">
        <f t="shared" si="17"/>
        <v>48.271126239626483</v>
      </c>
      <c r="M26" s="225">
        <f t="shared" si="17"/>
        <v>1.3947007056212999</v>
      </c>
      <c r="N26" s="221">
        <f t="shared" si="17"/>
        <v>0</v>
      </c>
      <c r="O26" s="222">
        <f t="shared" si="17"/>
        <v>0</v>
      </c>
      <c r="P26" s="223">
        <f t="shared" si="17"/>
        <v>1.4027555044161262</v>
      </c>
    </row>
    <row r="27" spans="1:16" ht="16.5" thickTop="1" thickBot="1">
      <c r="B27" s="253" t="s">
        <v>50</v>
      </c>
      <c r="C27" s="152" t="s">
        <v>297</v>
      </c>
      <c r="D27" s="254">
        <f t="shared" si="14"/>
        <v>576.99122893116589</v>
      </c>
      <c r="E27" s="255">
        <f>E28+E29+E32+E35+E38+E41+E43+E49+E50+E55+E61+E64+E79+E80</f>
        <v>44.608906014492753</v>
      </c>
      <c r="F27" s="253">
        <f t="shared" si="11"/>
        <v>193.21423163491261</v>
      </c>
      <c r="G27" s="256">
        <f>G28+G29+G32+G35+G38+G41+G43+G49+G50+G55+G61+G64+G79+G80</f>
        <v>73.37610142192797</v>
      </c>
      <c r="H27" s="257">
        <f>H28+H29+H32+H35+H38+H41+H43+H49+H50+H55+H61+H64+H79+H80</f>
        <v>13.793345321378604</v>
      </c>
      <c r="I27" s="258">
        <f>I28+I29+I32+I35+I38+I41+I43+I49+I50+I55+I61+I64+I79+I80</f>
        <v>106.04478489160601</v>
      </c>
      <c r="J27" s="253">
        <f t="shared" si="12"/>
        <v>285.14493738876143</v>
      </c>
      <c r="K27" s="256">
        <f t="shared" ref="K27:P27" si="18">K28+K29+K32+K35+K38+K41+K43+K49+K50+K55+K61+K64+K79+K80</f>
        <v>172.02456927883253</v>
      </c>
      <c r="L27" s="257">
        <f t="shared" si="18"/>
        <v>98.158247947406494</v>
      </c>
      <c r="M27" s="257">
        <f t="shared" si="18"/>
        <v>14.96212016252241</v>
      </c>
      <c r="N27" s="254">
        <f t="shared" si="18"/>
        <v>16.120072730048154</v>
      </c>
      <c r="O27" s="255">
        <f t="shared" si="18"/>
        <v>0</v>
      </c>
      <c r="P27" s="253">
        <f t="shared" si="18"/>
        <v>37.903081162950869</v>
      </c>
    </row>
    <row r="28" spans="1:16" ht="16.5" thickTop="1" thickBot="1">
      <c r="B28" s="159" t="s">
        <v>52</v>
      </c>
      <c r="C28" s="160" t="s">
        <v>266</v>
      </c>
      <c r="D28" s="161">
        <f>E28+F28+J28+N28+O28+P28</f>
        <v>0</v>
      </c>
      <c r="E28" s="259">
        <v>0</v>
      </c>
      <c r="F28" s="163">
        <f t="shared" si="11"/>
        <v>0</v>
      </c>
      <c r="G28" s="260">
        <f>+[3]S2!$V$39/1000</f>
        <v>0</v>
      </c>
      <c r="H28" s="261">
        <f>+[3]S2!$W$39/1000</f>
        <v>0</v>
      </c>
      <c r="I28" s="262">
        <f>+[3]S2!$X$39/1000</f>
        <v>0</v>
      </c>
      <c r="J28" s="171">
        <f>SUM(K28:M28)</f>
        <v>0</v>
      </c>
      <c r="K28" s="263">
        <v>0</v>
      </c>
      <c r="L28" s="264">
        <v>0</v>
      </c>
      <c r="M28" s="264">
        <v>0</v>
      </c>
      <c r="N28" s="265">
        <v>0</v>
      </c>
      <c r="O28" s="266">
        <f>+[3]S2!$AC$39/1000</f>
        <v>0</v>
      </c>
      <c r="P28" s="267">
        <f>+[3]S2!$AD$39/1000</f>
        <v>0</v>
      </c>
    </row>
    <row r="29" spans="1:16">
      <c r="B29" s="268" t="s">
        <v>138</v>
      </c>
      <c r="C29" s="269" t="s">
        <v>267</v>
      </c>
      <c r="D29" s="169">
        <f t="shared" si="14"/>
        <v>0</v>
      </c>
      <c r="E29" s="170">
        <f>SUM(E30:E31)</f>
        <v>0</v>
      </c>
      <c r="F29" s="171">
        <f>SUM(F30:F31)</f>
        <v>0</v>
      </c>
      <c r="G29" s="172">
        <f>SUM(G30:G31)</f>
        <v>0</v>
      </c>
      <c r="H29" s="173">
        <f>SUM(H30:H31)</f>
        <v>0</v>
      </c>
      <c r="I29" s="174">
        <f>SUM(I30:I31)</f>
        <v>0</v>
      </c>
      <c r="J29" s="171">
        <f t="shared" si="12"/>
        <v>0</v>
      </c>
      <c r="K29" s="172">
        <f>SUM(K30:K31)</f>
        <v>0</v>
      </c>
      <c r="L29" s="173">
        <f>SUM(L30:L31)</f>
        <v>0</v>
      </c>
      <c r="M29" s="173">
        <f>SUM(M30:M31)</f>
        <v>0</v>
      </c>
      <c r="N29" s="169">
        <f>SUM(N30:N31)</f>
        <v>0</v>
      </c>
      <c r="O29" s="170">
        <v>0</v>
      </c>
      <c r="P29" s="171">
        <v>0</v>
      </c>
    </row>
    <row r="30" spans="1:16">
      <c r="B30" s="184" t="s">
        <v>140</v>
      </c>
      <c r="C30" s="185" t="s">
        <v>267</v>
      </c>
      <c r="D30" s="233">
        <f>J30+N30</f>
        <v>0</v>
      </c>
      <c r="E30" s="270">
        <v>0</v>
      </c>
      <c r="F30" s="271">
        <f>+SUM(G30:I30)</f>
        <v>0</v>
      </c>
      <c r="G30" s="272">
        <v>0</v>
      </c>
      <c r="H30" s="273">
        <v>0</v>
      </c>
      <c r="I30" s="274">
        <v>0</v>
      </c>
      <c r="J30" s="235">
        <f t="shared" si="12"/>
        <v>0</v>
      </c>
      <c r="K30" s="275">
        <f>+[3]S2!$Y$40/1000</f>
        <v>0</v>
      </c>
      <c r="L30" s="276">
        <f>+[3]S2!$Z$40/1000</f>
        <v>0</v>
      </c>
      <c r="M30" s="273">
        <v>0</v>
      </c>
      <c r="N30" s="277">
        <f>+[3]S2!$AB$40/1000</f>
        <v>0</v>
      </c>
      <c r="O30" s="278">
        <f>+[3]S2!$AC$40/1000</f>
        <v>0</v>
      </c>
      <c r="P30" s="279">
        <f>+[3]S2!$AD$40/1000</f>
        <v>0</v>
      </c>
    </row>
    <row r="31" spans="1:16" ht="15.75" thickBot="1">
      <c r="B31" s="184" t="s">
        <v>142</v>
      </c>
      <c r="C31" s="185" t="s">
        <v>298</v>
      </c>
      <c r="D31" s="233">
        <f>J31+N31</f>
        <v>0</v>
      </c>
      <c r="E31" s="270">
        <v>0</v>
      </c>
      <c r="F31" s="271">
        <f>+SUM(G31:I31)</f>
        <v>0</v>
      </c>
      <c r="G31" s="272">
        <v>0</v>
      </c>
      <c r="H31" s="273">
        <v>0</v>
      </c>
      <c r="I31" s="274">
        <v>0</v>
      </c>
      <c r="J31" s="235">
        <f t="shared" si="12"/>
        <v>0</v>
      </c>
      <c r="K31" s="272">
        <v>0</v>
      </c>
      <c r="L31" s="273">
        <v>0</v>
      </c>
      <c r="M31" s="276">
        <f>+[3]S2!$AA$40/1000</f>
        <v>0</v>
      </c>
      <c r="N31" s="280">
        <v>0</v>
      </c>
      <c r="O31" s="270">
        <v>0</v>
      </c>
      <c r="P31" s="271">
        <v>0</v>
      </c>
    </row>
    <row r="32" spans="1:16">
      <c r="B32" s="268" t="s">
        <v>299</v>
      </c>
      <c r="C32" s="269" t="s">
        <v>300</v>
      </c>
      <c r="D32" s="169">
        <f t="shared" ref="D32:D79" si="19">E32+F32+J32+N32+O32+P32</f>
        <v>100.52464999999999</v>
      </c>
      <c r="E32" s="170">
        <f>E33+E34</f>
        <v>0</v>
      </c>
      <c r="F32" s="171">
        <f>F33+F34</f>
        <v>35.30236</v>
      </c>
      <c r="G32" s="172">
        <f>G33+G34</f>
        <v>31.407000000000004</v>
      </c>
      <c r="H32" s="173">
        <f>H33+H34</f>
        <v>2.9641900000000003</v>
      </c>
      <c r="I32" s="174">
        <f>I33+I34</f>
        <v>0.93116999999999983</v>
      </c>
      <c r="J32" s="171">
        <f t="shared" si="12"/>
        <v>63.832999999999991</v>
      </c>
      <c r="K32" s="172">
        <f t="shared" ref="K32:P32" si="20">SUM(K33:K34)</f>
        <v>16.220549999999999</v>
      </c>
      <c r="L32" s="173">
        <f t="shared" si="20"/>
        <v>46.784519999999993</v>
      </c>
      <c r="M32" s="173">
        <f t="shared" si="20"/>
        <v>0.82792999999999994</v>
      </c>
      <c r="N32" s="169">
        <f t="shared" si="20"/>
        <v>0</v>
      </c>
      <c r="O32" s="170">
        <f t="shared" si="20"/>
        <v>0</v>
      </c>
      <c r="P32" s="171">
        <f t="shared" si="20"/>
        <v>1.3892899999999999</v>
      </c>
    </row>
    <row r="33" spans="2:16" ht="25.5">
      <c r="B33" s="184" t="s">
        <v>301</v>
      </c>
      <c r="C33" s="185" t="s">
        <v>269</v>
      </c>
      <c r="D33" s="233">
        <f t="shared" si="19"/>
        <v>95.643145077554976</v>
      </c>
      <c r="E33" s="270">
        <v>0</v>
      </c>
      <c r="F33" s="235">
        <f t="shared" ref="F33:F95" si="21">SUM(G33:I33)</f>
        <v>32.8402653343</v>
      </c>
      <c r="G33" s="275">
        <f>+[3]S2!V19/1000</f>
        <v>31.377007014300002</v>
      </c>
      <c r="H33" s="276">
        <f>+[3]S2!W19/1000</f>
        <v>2.4970381600000002</v>
      </c>
      <c r="I33" s="281">
        <f>+[3]S2!X19/1000</f>
        <v>-1.0337798399999998</v>
      </c>
      <c r="J33" s="235">
        <f t="shared" si="12"/>
        <v>62.802879743254984</v>
      </c>
      <c r="K33" s="275">
        <f>+[3]S2!Y19/1000</f>
        <v>16.086342547000001</v>
      </c>
      <c r="L33" s="276">
        <f>+[3]S2!Z19/1000</f>
        <v>46.358903575799992</v>
      </c>
      <c r="M33" s="276">
        <f>+[3]S2!AA19/1000</f>
        <v>0.35763362045498737</v>
      </c>
      <c r="N33" s="276">
        <f>+[3]S2!AB19/1000</f>
        <v>0</v>
      </c>
      <c r="O33" s="282">
        <f>+[3]S2!AC19/1000</f>
        <v>0</v>
      </c>
      <c r="P33" s="279">
        <f>+[3]S2!AD19/1000</f>
        <v>0</v>
      </c>
    </row>
    <row r="34" spans="2:16" ht="15.75" thickBot="1">
      <c r="B34" s="184" t="s">
        <v>302</v>
      </c>
      <c r="C34" s="193" t="s">
        <v>303</v>
      </c>
      <c r="D34" s="233">
        <f t="shared" si="19"/>
        <v>4.8815049224450124</v>
      </c>
      <c r="E34" s="278">
        <f>+[3]S2!$U$20/1000</f>
        <v>0</v>
      </c>
      <c r="F34" s="235">
        <f t="shared" si="21"/>
        <v>2.4620946656999996</v>
      </c>
      <c r="G34" s="275">
        <f>+[3]S2!V20/1000</f>
        <v>2.9992985699999999E-2</v>
      </c>
      <c r="H34" s="282">
        <f>+[3]S2!W20/1000</f>
        <v>0.4671518400000001</v>
      </c>
      <c r="I34" s="283">
        <f>+[3]S2!X20/1000</f>
        <v>1.9649498399999996</v>
      </c>
      <c r="J34" s="235">
        <f t="shared" si="12"/>
        <v>1.0301202567450125</v>
      </c>
      <c r="K34" s="284">
        <f>+[3]S2!Y20/1000</f>
        <v>0.13420745299999998</v>
      </c>
      <c r="L34" s="282">
        <f>+[3]S2!Z20/1000</f>
        <v>0.4256164241999999</v>
      </c>
      <c r="M34" s="282">
        <f>+[3]S2!AA20/1000</f>
        <v>0.47029637954501258</v>
      </c>
      <c r="N34" s="277">
        <f>+[3]S2!AB20/1000</f>
        <v>0</v>
      </c>
      <c r="O34" s="278">
        <f>+[3]S2!AC20/1000</f>
        <v>0</v>
      </c>
      <c r="P34" s="279">
        <f>+[3]S2!AD20/1000</f>
        <v>1.3892899999999999</v>
      </c>
    </row>
    <row r="35" spans="2:16">
      <c r="B35" s="268" t="s">
        <v>304</v>
      </c>
      <c r="C35" s="269" t="s">
        <v>270</v>
      </c>
      <c r="D35" s="169">
        <f t="shared" si="19"/>
        <v>2.4127299999999998</v>
      </c>
      <c r="E35" s="170">
        <f>E36+E37</f>
        <v>0</v>
      </c>
      <c r="F35" s="171">
        <f t="shared" si="21"/>
        <v>-2.0000000000000001E-4</v>
      </c>
      <c r="G35" s="172">
        <f>G36</f>
        <v>0</v>
      </c>
      <c r="H35" s="173">
        <f>H36</f>
        <v>-2.0000000000000001E-4</v>
      </c>
      <c r="I35" s="174">
        <f>I36</f>
        <v>0</v>
      </c>
      <c r="J35" s="171">
        <f t="shared" si="12"/>
        <v>1.03467</v>
      </c>
      <c r="K35" s="172">
        <f t="shared" ref="K35:P35" si="22">SUM(K36:K37)</f>
        <v>0</v>
      </c>
      <c r="L35" s="173">
        <f t="shared" si="22"/>
        <v>-2.0499999999999997E-3</v>
      </c>
      <c r="M35" s="173">
        <f t="shared" si="22"/>
        <v>1.0367200000000001</v>
      </c>
      <c r="N35" s="169">
        <f t="shared" si="22"/>
        <v>0</v>
      </c>
      <c r="O35" s="170">
        <f t="shared" si="22"/>
        <v>0</v>
      </c>
      <c r="P35" s="171">
        <f t="shared" si="22"/>
        <v>1.37826</v>
      </c>
    </row>
    <row r="36" spans="2:16">
      <c r="B36" s="184" t="s">
        <v>305</v>
      </c>
      <c r="C36" s="185" t="s">
        <v>306</v>
      </c>
      <c r="D36" s="233">
        <f t="shared" si="19"/>
        <v>2.4127299999999998</v>
      </c>
      <c r="E36" s="270">
        <v>0</v>
      </c>
      <c r="F36" s="235">
        <f t="shared" si="21"/>
        <v>-2.0000000000000001E-4</v>
      </c>
      <c r="G36" s="272">
        <v>0</v>
      </c>
      <c r="H36" s="282">
        <f>+[3]S2!W22/1000</f>
        <v>-2.0000000000000001E-4</v>
      </c>
      <c r="I36" s="274">
        <v>0</v>
      </c>
      <c r="J36" s="235">
        <f t="shared" si="12"/>
        <v>1.03467</v>
      </c>
      <c r="K36" s="272">
        <v>0</v>
      </c>
      <c r="L36" s="282">
        <f>+[3]S2!Z22/1000</f>
        <v>-2.0499999999999997E-3</v>
      </c>
      <c r="M36" s="282">
        <f>+[3]S2!AA22/1000</f>
        <v>1.0367200000000001</v>
      </c>
      <c r="N36" s="285">
        <f>+[3]S2!AB22/1000</f>
        <v>0</v>
      </c>
      <c r="O36" s="278">
        <f>+[3]S2!AC22/1000</f>
        <v>0</v>
      </c>
      <c r="P36" s="279">
        <f>+[3]S2!AD22/1000</f>
        <v>1.37826</v>
      </c>
    </row>
    <row r="37" spans="2:16" ht="15.75" thickBot="1">
      <c r="B37" s="184" t="s">
        <v>307</v>
      </c>
      <c r="C37" s="185" t="s">
        <v>308</v>
      </c>
      <c r="D37" s="233">
        <f t="shared" si="19"/>
        <v>0</v>
      </c>
      <c r="E37" s="270">
        <v>0</v>
      </c>
      <c r="F37" s="235">
        <f t="shared" si="21"/>
        <v>0</v>
      </c>
      <c r="G37" s="272">
        <v>0</v>
      </c>
      <c r="H37" s="273">
        <v>0</v>
      </c>
      <c r="I37" s="274">
        <v>0</v>
      </c>
      <c r="J37" s="235">
        <f t="shared" si="12"/>
        <v>0</v>
      </c>
      <c r="K37" s="272">
        <v>0</v>
      </c>
      <c r="L37" s="273">
        <v>0</v>
      </c>
      <c r="M37" s="282">
        <f>+[3]S2!AA23/1000</f>
        <v>0</v>
      </c>
      <c r="N37" s="285">
        <f>+[3]S2!AB23/1000</f>
        <v>0</v>
      </c>
      <c r="O37" s="278">
        <f>+[3]S2!AC23/1000</f>
        <v>0</v>
      </c>
      <c r="P37" s="279">
        <f>+[3]S2!AD23/1000</f>
        <v>0</v>
      </c>
    </row>
    <row r="38" spans="2:16">
      <c r="B38" s="268" t="s">
        <v>309</v>
      </c>
      <c r="C38" s="269" t="s">
        <v>310</v>
      </c>
      <c r="D38" s="169">
        <f t="shared" si="19"/>
        <v>12.683009999999999</v>
      </c>
      <c r="E38" s="170">
        <f>SUM(E39:E40)</f>
        <v>2.3413499999999998</v>
      </c>
      <c r="F38" s="171">
        <f t="shared" si="21"/>
        <v>0</v>
      </c>
      <c r="G38" s="172">
        <f>SUM(G39:G40)</f>
        <v>0</v>
      </c>
      <c r="H38" s="173">
        <f>SUM(H39:H40)</f>
        <v>0</v>
      </c>
      <c r="I38" s="174">
        <f>SUM(I39:I40)</f>
        <v>0</v>
      </c>
      <c r="J38" s="171">
        <f t="shared" si="12"/>
        <v>0.9798</v>
      </c>
      <c r="K38" s="172">
        <f t="shared" ref="K38:P38" si="23">SUM(K39:K40)</f>
        <v>0</v>
      </c>
      <c r="L38" s="173">
        <f t="shared" si="23"/>
        <v>0</v>
      </c>
      <c r="M38" s="173">
        <f t="shared" si="23"/>
        <v>0.9798</v>
      </c>
      <c r="N38" s="169">
        <f t="shared" si="23"/>
        <v>0</v>
      </c>
      <c r="O38" s="170">
        <f t="shared" si="23"/>
        <v>0</v>
      </c>
      <c r="P38" s="171">
        <f t="shared" si="23"/>
        <v>9.3618600000000001</v>
      </c>
    </row>
    <row r="39" spans="2:16" ht="25.5">
      <c r="B39" s="184" t="s">
        <v>311</v>
      </c>
      <c r="C39" s="185" t="s">
        <v>312</v>
      </c>
      <c r="D39" s="233">
        <f t="shared" si="19"/>
        <v>10.126940000000001</v>
      </c>
      <c r="E39" s="278">
        <f>+[3]S2!U24/1000</f>
        <v>0</v>
      </c>
      <c r="F39" s="235">
        <f t="shared" si="21"/>
        <v>0</v>
      </c>
      <c r="G39" s="275">
        <f>+[3]S2!V24/1000</f>
        <v>0</v>
      </c>
      <c r="H39" s="276">
        <f>+[3]S2!W24/1000</f>
        <v>0</v>
      </c>
      <c r="I39" s="281">
        <f>+[3]S2!X24/1000</f>
        <v>0</v>
      </c>
      <c r="J39" s="235">
        <f t="shared" si="12"/>
        <v>0.9798</v>
      </c>
      <c r="K39" s="275">
        <f>+[3]S2!Y24/1000</f>
        <v>0</v>
      </c>
      <c r="L39" s="276">
        <f>+[3]S2!Z24/1000</f>
        <v>0</v>
      </c>
      <c r="M39" s="276">
        <f>+[3]S2!AA24/1000</f>
        <v>0.9798</v>
      </c>
      <c r="N39" s="277">
        <f>+[3]S2!AB24/1000</f>
        <v>0</v>
      </c>
      <c r="O39" s="278">
        <f>+[3]S2!AC24/1000</f>
        <v>0</v>
      </c>
      <c r="P39" s="279">
        <f>+[3]S2!AD24/1000</f>
        <v>9.1471400000000003</v>
      </c>
    </row>
    <row r="40" spans="2:16" ht="15.75" thickBot="1">
      <c r="B40" s="184" t="s">
        <v>313</v>
      </c>
      <c r="C40" s="185" t="s">
        <v>314</v>
      </c>
      <c r="D40" s="233">
        <f t="shared" si="19"/>
        <v>2.5560699999999996</v>
      </c>
      <c r="E40" s="278">
        <f>+[3]S2!U25/1000</f>
        <v>2.3413499999999998</v>
      </c>
      <c r="F40" s="235">
        <f t="shared" si="21"/>
        <v>0</v>
      </c>
      <c r="G40" s="275">
        <f>+[3]S2!V25/1000</f>
        <v>0</v>
      </c>
      <c r="H40" s="276">
        <f>+[3]S2!W25/1000</f>
        <v>0</v>
      </c>
      <c r="I40" s="281">
        <f>+[3]S2!X25/1000</f>
        <v>0</v>
      </c>
      <c r="J40" s="235">
        <f t="shared" si="12"/>
        <v>0</v>
      </c>
      <c r="K40" s="275">
        <f>+[3]S2!Y25/1000</f>
        <v>0</v>
      </c>
      <c r="L40" s="276">
        <f>+[3]S2!Z25/1000</f>
        <v>0</v>
      </c>
      <c r="M40" s="276">
        <f>+[3]S2!AA25/1000</f>
        <v>0</v>
      </c>
      <c r="N40" s="277">
        <f>+[3]S2!AB25/1000</f>
        <v>0</v>
      </c>
      <c r="O40" s="278">
        <f>+[3]S2!AC25/1000</f>
        <v>0</v>
      </c>
      <c r="P40" s="279">
        <f>+[3]S2!AD25/1000</f>
        <v>0.21471999999999999</v>
      </c>
    </row>
    <row r="41" spans="2:16">
      <c r="B41" s="268" t="s">
        <v>315</v>
      </c>
      <c r="C41" s="269" t="s">
        <v>316</v>
      </c>
      <c r="D41" s="169">
        <f t="shared" si="19"/>
        <v>3.3192699999999999</v>
      </c>
      <c r="E41" s="170">
        <f>E42</f>
        <v>0</v>
      </c>
      <c r="F41" s="171">
        <f t="shared" si="21"/>
        <v>0</v>
      </c>
      <c r="G41" s="172">
        <f>G42</f>
        <v>0</v>
      </c>
      <c r="H41" s="173">
        <f t="shared" ref="H41:P41" si="24">H42</f>
        <v>0</v>
      </c>
      <c r="I41" s="174">
        <f t="shared" si="24"/>
        <v>0</v>
      </c>
      <c r="J41" s="171">
        <f t="shared" si="12"/>
        <v>0</v>
      </c>
      <c r="K41" s="172">
        <f t="shared" si="24"/>
        <v>0</v>
      </c>
      <c r="L41" s="173">
        <f t="shared" si="24"/>
        <v>0</v>
      </c>
      <c r="M41" s="173">
        <f t="shared" si="24"/>
        <v>0</v>
      </c>
      <c r="N41" s="169">
        <f t="shared" si="24"/>
        <v>0</v>
      </c>
      <c r="O41" s="170">
        <f t="shared" si="24"/>
        <v>0</v>
      </c>
      <c r="P41" s="171">
        <f t="shared" si="24"/>
        <v>3.3192699999999999</v>
      </c>
    </row>
    <row r="42" spans="2:16" ht="15.75" thickBot="1">
      <c r="B42" s="184" t="s">
        <v>317</v>
      </c>
      <c r="C42" s="185" t="s">
        <v>318</v>
      </c>
      <c r="D42" s="233">
        <f t="shared" si="19"/>
        <v>3.3192699999999999</v>
      </c>
      <c r="E42" s="278">
        <f>+[3]S2!U21/1000</f>
        <v>0</v>
      </c>
      <c r="F42" s="235">
        <f t="shared" si="21"/>
        <v>0</v>
      </c>
      <c r="G42" s="275">
        <f>+[3]S2!V21/1000</f>
        <v>0</v>
      </c>
      <c r="H42" s="276">
        <f>+[3]S2!W21/1000</f>
        <v>0</v>
      </c>
      <c r="I42" s="281">
        <f>+[3]S2!X21/1000</f>
        <v>0</v>
      </c>
      <c r="J42" s="235">
        <f t="shared" si="12"/>
        <v>0</v>
      </c>
      <c r="K42" s="275">
        <f>+[3]S2!Y21/1000</f>
        <v>0</v>
      </c>
      <c r="L42" s="276">
        <f>+[3]S2!Z21/1000</f>
        <v>0</v>
      </c>
      <c r="M42" s="276">
        <f>+[3]S2!AA21/1000</f>
        <v>0</v>
      </c>
      <c r="N42" s="277">
        <f>+[3]S2!AB21/1000</f>
        <v>0</v>
      </c>
      <c r="O42" s="278">
        <f>+[3]S2!AC21/1000</f>
        <v>0</v>
      </c>
      <c r="P42" s="279">
        <f>+[3]S2!AD21/1000</f>
        <v>3.3192699999999999</v>
      </c>
    </row>
    <row r="43" spans="2:16">
      <c r="B43" s="268" t="s">
        <v>319</v>
      </c>
      <c r="C43" s="269" t="s">
        <v>320</v>
      </c>
      <c r="D43" s="169">
        <f t="shared" si="19"/>
        <v>69.58977999999999</v>
      </c>
      <c r="E43" s="170">
        <f>SUM(E44:E48)</f>
        <v>17.141679999999997</v>
      </c>
      <c r="F43" s="171">
        <f>SUM(G43:I43)</f>
        <v>22.243780000000001</v>
      </c>
      <c r="G43" s="172">
        <f>SUM(G44:G48)</f>
        <v>4.4569200000000002</v>
      </c>
      <c r="H43" s="173">
        <f>SUM(H44:H48)</f>
        <v>0.71972999999999998</v>
      </c>
      <c r="I43" s="174">
        <f>SUM(I44:I48)</f>
        <v>17.067129999999999</v>
      </c>
      <c r="J43" s="171">
        <f t="shared" si="12"/>
        <v>27.645769999999995</v>
      </c>
      <c r="K43" s="172">
        <f t="shared" ref="K43:P43" si="25">SUM(K44:K48)</f>
        <v>23.821579999999997</v>
      </c>
      <c r="L43" s="173">
        <f t="shared" si="25"/>
        <v>2.6140499999999998</v>
      </c>
      <c r="M43" s="173">
        <f t="shared" si="25"/>
        <v>1.21014</v>
      </c>
      <c r="N43" s="169">
        <f t="shared" si="25"/>
        <v>1.2729999999999999</v>
      </c>
      <c r="O43" s="170">
        <f t="shared" si="25"/>
        <v>0</v>
      </c>
      <c r="P43" s="171">
        <f t="shared" si="25"/>
        <v>1.28555</v>
      </c>
    </row>
    <row r="44" spans="2:16">
      <c r="B44" s="184" t="s">
        <v>321</v>
      </c>
      <c r="C44" s="185" t="s">
        <v>274</v>
      </c>
      <c r="D44" s="233">
        <f t="shared" si="19"/>
        <v>51.35765</v>
      </c>
      <c r="E44" s="278">
        <f>+[3]S2!U9/1000</f>
        <v>16.491779999999999</v>
      </c>
      <c r="F44" s="235">
        <f t="shared" si="21"/>
        <v>21.796869999999998</v>
      </c>
      <c r="G44" s="275">
        <f>+[3]S2!V9/1000</f>
        <v>4.4569200000000002</v>
      </c>
      <c r="H44" s="276">
        <f>+[3]S2!W9/1000</f>
        <v>0.71972999999999998</v>
      </c>
      <c r="I44" s="281">
        <f>+[3]S2!X9/1000</f>
        <v>16.62022</v>
      </c>
      <c r="J44" s="235">
        <f t="shared" si="12"/>
        <v>10.510449999999999</v>
      </c>
      <c r="K44" s="275">
        <f>+[3]S2!Y9/1000</f>
        <v>7.9678199999999997</v>
      </c>
      <c r="L44" s="276">
        <f>+[3]S2!Z9/1000</f>
        <v>1.33249</v>
      </c>
      <c r="M44" s="276">
        <f>+[3]S2!AA9/1000</f>
        <v>1.21014</v>
      </c>
      <c r="N44" s="277">
        <f>+[3]S2!AB9/1000</f>
        <v>1.2729999999999999</v>
      </c>
      <c r="O44" s="278">
        <f>+[3]S2!AC9/1000</f>
        <v>0</v>
      </c>
      <c r="P44" s="279">
        <f>+[3]S2!AD9/1000</f>
        <v>1.28555</v>
      </c>
    </row>
    <row r="45" spans="2:16">
      <c r="B45" s="184" t="s">
        <v>322</v>
      </c>
      <c r="C45" s="185" t="s">
        <v>278</v>
      </c>
      <c r="D45" s="233">
        <f t="shared" si="19"/>
        <v>17.582229999999999</v>
      </c>
      <c r="E45" s="278">
        <f>+[3]S2!U10/1000</f>
        <v>0</v>
      </c>
      <c r="F45" s="235">
        <f t="shared" si="21"/>
        <v>0.44691000000000003</v>
      </c>
      <c r="G45" s="275">
        <f>+[3]S2!V10/1000</f>
        <v>0</v>
      </c>
      <c r="H45" s="276">
        <f>+[3]S2!W10/1000</f>
        <v>0</v>
      </c>
      <c r="I45" s="281">
        <f>+[3]S2!X10/1000</f>
        <v>0.44691000000000003</v>
      </c>
      <c r="J45" s="235">
        <f t="shared" si="12"/>
        <v>17.13532</v>
      </c>
      <c r="K45" s="275">
        <f>+[3]S2!Y10/1000</f>
        <v>15.853759999999999</v>
      </c>
      <c r="L45" s="276">
        <f>+[3]S2!Z10/1000</f>
        <v>1.28156</v>
      </c>
      <c r="M45" s="276">
        <f>+[3]S2!AA10/1000</f>
        <v>0</v>
      </c>
      <c r="N45" s="277">
        <f>+[3]S2!AB10/1000</f>
        <v>0</v>
      </c>
      <c r="O45" s="278">
        <f>+[3]S2!AC10/1000</f>
        <v>0</v>
      </c>
      <c r="P45" s="279">
        <f>+[3]S2!AD10/1000</f>
        <v>0</v>
      </c>
    </row>
    <row r="46" spans="2:16">
      <c r="B46" s="184" t="s">
        <v>323</v>
      </c>
      <c r="C46" s="286" t="s">
        <v>324</v>
      </c>
      <c r="D46" s="233">
        <f t="shared" si="19"/>
        <v>0.64989999999999992</v>
      </c>
      <c r="E46" s="278">
        <f>+[3]S2!U11/1000</f>
        <v>0.64989999999999992</v>
      </c>
      <c r="F46" s="235">
        <f t="shared" si="21"/>
        <v>0</v>
      </c>
      <c r="G46" s="275">
        <f>+[3]S2!V11/1000</f>
        <v>0</v>
      </c>
      <c r="H46" s="276">
        <f>+[3]S2!W11/1000</f>
        <v>0</v>
      </c>
      <c r="I46" s="281">
        <f>+[3]S2!X11/1000</f>
        <v>0</v>
      </c>
      <c r="J46" s="235">
        <f t="shared" si="12"/>
        <v>0</v>
      </c>
      <c r="K46" s="275">
        <f>+[3]S2!Y11/1000</f>
        <v>0</v>
      </c>
      <c r="L46" s="276">
        <f>+[3]S2!Z11/1000</f>
        <v>0</v>
      </c>
      <c r="M46" s="276">
        <f>+[3]S2!AA11/1000</f>
        <v>0</v>
      </c>
      <c r="N46" s="277">
        <f>+[3]S2!AB11/1000</f>
        <v>0</v>
      </c>
      <c r="O46" s="278">
        <f>+[3]S2!AC11/1000</f>
        <v>0</v>
      </c>
      <c r="P46" s="279">
        <f>+[3]S2!AD11/1000</f>
        <v>0</v>
      </c>
    </row>
    <row r="47" spans="2:16">
      <c r="B47" s="184" t="s">
        <v>325</v>
      </c>
      <c r="C47" s="287" t="s">
        <v>276</v>
      </c>
      <c r="D47" s="233">
        <f t="shared" si="19"/>
        <v>0</v>
      </c>
      <c r="E47" s="278">
        <f>+[3]S2!U12/1000</f>
        <v>0</v>
      </c>
      <c r="F47" s="235">
        <f t="shared" si="21"/>
        <v>0</v>
      </c>
      <c r="G47" s="275">
        <f>+[3]S2!V12/1000</f>
        <v>0</v>
      </c>
      <c r="H47" s="276">
        <f>+[3]S2!W12/1000</f>
        <v>0</v>
      </c>
      <c r="I47" s="281">
        <f>+[3]S2!X12/1000</f>
        <v>0</v>
      </c>
      <c r="J47" s="235">
        <f t="shared" si="12"/>
        <v>0</v>
      </c>
      <c r="K47" s="275">
        <f>+[3]S2!Y12/1000</f>
        <v>0</v>
      </c>
      <c r="L47" s="276">
        <f>+[3]S2!Z12/1000</f>
        <v>0</v>
      </c>
      <c r="M47" s="276">
        <f>+[3]S2!AA12/1000</f>
        <v>0</v>
      </c>
      <c r="N47" s="277">
        <f>+[3]S2!AB12/1000</f>
        <v>0</v>
      </c>
      <c r="O47" s="278">
        <f>+[3]S2!AC12/1000</f>
        <v>0</v>
      </c>
      <c r="P47" s="279">
        <f>+[3]S2!AD12/1000</f>
        <v>0</v>
      </c>
    </row>
    <row r="48" spans="2:16" ht="27" thickBot="1">
      <c r="B48" s="184" t="s">
        <v>326</v>
      </c>
      <c r="C48" s="287" t="s">
        <v>327</v>
      </c>
      <c r="D48" s="233">
        <f t="shared" si="19"/>
        <v>0</v>
      </c>
      <c r="E48" s="278">
        <f>+[3]S2!U13/1000</f>
        <v>0</v>
      </c>
      <c r="F48" s="235">
        <f t="shared" si="21"/>
        <v>0</v>
      </c>
      <c r="G48" s="275">
        <f>+[3]S2!V13/1000</f>
        <v>0</v>
      </c>
      <c r="H48" s="276">
        <f>+[3]S2!W13/1000</f>
        <v>0</v>
      </c>
      <c r="I48" s="281">
        <f>+[3]S2!X13/1000</f>
        <v>0</v>
      </c>
      <c r="J48" s="235">
        <f t="shared" si="12"/>
        <v>0</v>
      </c>
      <c r="K48" s="275">
        <f>+[3]S2!Y13/1000</f>
        <v>0</v>
      </c>
      <c r="L48" s="276">
        <f>+[3]S2!Z13/1000</f>
        <v>0</v>
      </c>
      <c r="M48" s="276">
        <f>+[3]S2!AA13/1000</f>
        <v>0</v>
      </c>
      <c r="N48" s="277">
        <f>+[3]S2!AB13/1000</f>
        <v>0</v>
      </c>
      <c r="O48" s="278">
        <f>+[3]S2!AC13/1000</f>
        <v>0</v>
      </c>
      <c r="P48" s="279">
        <f>+[3]S2!AD13/1000</f>
        <v>0</v>
      </c>
    </row>
    <row r="49" spans="1:20" ht="15.75" thickBot="1">
      <c r="B49" s="268" t="s">
        <v>328</v>
      </c>
      <c r="C49" s="269" t="s">
        <v>329</v>
      </c>
      <c r="D49" s="169">
        <f t="shared" si="19"/>
        <v>121.52246893116578</v>
      </c>
      <c r="E49" s="288">
        <f>+[3]S2!U7/1000</f>
        <v>0.65595601449275365</v>
      </c>
      <c r="F49" s="171">
        <f t="shared" si="21"/>
        <v>45.798366451480668</v>
      </c>
      <c r="G49" s="289">
        <f>+[3]S2!V7/1000</f>
        <v>5.8605614219279643</v>
      </c>
      <c r="H49" s="290">
        <f>+[3]S2!W7/1000</f>
        <v>3.3229753213786037</v>
      </c>
      <c r="I49" s="291">
        <f>+[3]S2!X7/1000</f>
        <v>36.614829708174099</v>
      </c>
      <c r="J49" s="171">
        <f t="shared" si="12"/>
        <v>74.289785302241484</v>
      </c>
      <c r="K49" s="289">
        <f>+[3]S2!Y7/1000</f>
        <v>69.374550675618465</v>
      </c>
      <c r="L49" s="290">
        <f>+[3]S2!Z7/1000</f>
        <v>4.4995907014812175</v>
      </c>
      <c r="M49" s="290">
        <f>+[3]S2!AA7/1000</f>
        <v>0.41564392514180348</v>
      </c>
      <c r="N49" s="292">
        <f>+[3]S2!AB7/1000</f>
        <v>0</v>
      </c>
      <c r="O49" s="293">
        <f>+[3]S2!AC7/1000</f>
        <v>0</v>
      </c>
      <c r="P49" s="294">
        <f>+[3]S2!AD7/1000</f>
        <v>0.77836116295086799</v>
      </c>
    </row>
    <row r="50" spans="1:20">
      <c r="B50" s="268" t="s">
        <v>330</v>
      </c>
      <c r="C50" s="269" t="s">
        <v>331</v>
      </c>
      <c r="D50" s="169">
        <f t="shared" si="19"/>
        <v>204.99673000000001</v>
      </c>
      <c r="E50" s="170">
        <f>SUM(E51:E54)</f>
        <v>21.709630000000001</v>
      </c>
      <c r="F50" s="171">
        <f t="shared" si="21"/>
        <v>51.738590000000002</v>
      </c>
      <c r="G50" s="172">
        <f>SUM(G51:G54)</f>
        <v>6.5398899999999998</v>
      </c>
      <c r="H50" s="173">
        <f>SUM(H51:H54)</f>
        <v>6.552929999999999</v>
      </c>
      <c r="I50" s="174">
        <f>SUM(I51:I54)</f>
        <v>38.645770000000006</v>
      </c>
      <c r="J50" s="171">
        <f t="shared" si="12"/>
        <v>109.40053999999999</v>
      </c>
      <c r="K50" s="172">
        <f t="shared" ref="K50:P50" si="26">SUM(K51:K54)</f>
        <v>61.22766</v>
      </c>
      <c r="L50" s="173">
        <f t="shared" si="26"/>
        <v>37.84431</v>
      </c>
      <c r="M50" s="173">
        <f t="shared" si="26"/>
        <v>10.328570000000001</v>
      </c>
      <c r="N50" s="169">
        <f t="shared" si="26"/>
        <v>12.681320000000001</v>
      </c>
      <c r="O50" s="170">
        <f t="shared" si="26"/>
        <v>0</v>
      </c>
      <c r="P50" s="171">
        <f t="shared" si="26"/>
        <v>9.4666500000000013</v>
      </c>
    </row>
    <row r="51" spans="1:20">
      <c r="B51" s="295" t="s">
        <v>332</v>
      </c>
      <c r="C51" s="296" t="s">
        <v>333</v>
      </c>
      <c r="D51" s="233">
        <f t="shared" si="19"/>
        <v>200.68001999999998</v>
      </c>
      <c r="E51" s="278">
        <f>+[3]S2!U14/1000</f>
        <v>21.33325</v>
      </c>
      <c r="F51" s="235">
        <f t="shared" si="21"/>
        <v>50.882360000000006</v>
      </c>
      <c r="G51" s="277">
        <f>+[3]S2!V14/1000</f>
        <v>6.4337799999999996</v>
      </c>
      <c r="H51" s="276">
        <f>+[3]S2!W14/1000</f>
        <v>6.4437799999999994</v>
      </c>
      <c r="I51" s="281">
        <f>+[3]S2!X14/1000</f>
        <v>38.004800000000003</v>
      </c>
      <c r="J51" s="235">
        <f t="shared" si="12"/>
        <v>107.57411</v>
      </c>
      <c r="K51" s="275">
        <f>+[3]S2!Y14/1000</f>
        <v>60.202089999999998</v>
      </c>
      <c r="L51" s="276">
        <f>+[3]S2!Z14/1000</f>
        <v>37.217190000000002</v>
      </c>
      <c r="M51" s="276">
        <f>+[3]S2!AA14/1000</f>
        <v>10.15483</v>
      </c>
      <c r="N51" s="277">
        <f>+[3]S2!AB14/1000</f>
        <v>12.462110000000001</v>
      </c>
      <c r="O51" s="278">
        <f>+[3]S2!AC14/1000</f>
        <v>0</v>
      </c>
      <c r="P51" s="279">
        <f>+[3]S2!AD14/1000</f>
        <v>8.4281900000000007</v>
      </c>
    </row>
    <row r="52" spans="1:20">
      <c r="B52" s="297" t="s">
        <v>334</v>
      </c>
      <c r="C52" s="298" t="s">
        <v>335</v>
      </c>
      <c r="D52" s="233">
        <f t="shared" si="19"/>
        <v>4.3167099999999996</v>
      </c>
      <c r="E52" s="278">
        <f>+[3]S2!U15/1000</f>
        <v>0.37637999999999999</v>
      </c>
      <c r="F52" s="235">
        <f t="shared" si="21"/>
        <v>0.85623000000000005</v>
      </c>
      <c r="G52" s="277">
        <f>+[3]S2!V15/1000</f>
        <v>0.10611</v>
      </c>
      <c r="H52" s="276">
        <f>+[3]S2!W15/1000</f>
        <v>0.10915000000000001</v>
      </c>
      <c r="I52" s="281">
        <f>+[3]S2!X15/1000</f>
        <v>0.64097000000000004</v>
      </c>
      <c r="J52" s="235">
        <f t="shared" si="12"/>
        <v>1.8264299999999998</v>
      </c>
      <c r="K52" s="275">
        <f>+[3]S2!Y15/1000</f>
        <v>1.0255699999999999</v>
      </c>
      <c r="L52" s="276">
        <f>+[3]S2!Z15/1000</f>
        <v>0.62712000000000001</v>
      </c>
      <c r="M52" s="276">
        <f>+[3]S2!AA15/1000</f>
        <v>0.17374000000000001</v>
      </c>
      <c r="N52" s="277">
        <f>+[3]S2!AB15/1000</f>
        <v>0.21921000000000002</v>
      </c>
      <c r="O52" s="278">
        <f>+[3]S2!AC15/1000</f>
        <v>0</v>
      </c>
      <c r="P52" s="279">
        <f>+[3]S2!AD15/1000</f>
        <v>1.0384599999999999</v>
      </c>
    </row>
    <row r="53" spans="1:20">
      <c r="B53" s="295" t="s">
        <v>336</v>
      </c>
      <c r="C53" s="296" t="s">
        <v>337</v>
      </c>
      <c r="D53" s="233">
        <f t="shared" si="19"/>
        <v>0</v>
      </c>
      <c r="E53" s="278">
        <f>+[3]S2!U16/1000</f>
        <v>0</v>
      </c>
      <c r="F53" s="235">
        <f t="shared" si="21"/>
        <v>0</v>
      </c>
      <c r="G53" s="277">
        <f>+[3]S2!V16/1000</f>
        <v>0</v>
      </c>
      <c r="H53" s="276">
        <f>+[3]S2!W16/1000</f>
        <v>0</v>
      </c>
      <c r="I53" s="281">
        <f>+[3]S2!X16/1000</f>
        <v>0</v>
      </c>
      <c r="J53" s="235">
        <f t="shared" si="12"/>
        <v>0</v>
      </c>
      <c r="K53" s="275">
        <f>+[3]S2!Y16/1000</f>
        <v>0</v>
      </c>
      <c r="L53" s="276">
        <f>+[3]S2!Z16/1000</f>
        <v>0</v>
      </c>
      <c r="M53" s="276">
        <f>+[3]S2!AA16/1000</f>
        <v>0</v>
      </c>
      <c r="N53" s="277">
        <f>+[3]S2!AB16/1000</f>
        <v>0</v>
      </c>
      <c r="O53" s="278">
        <f>+[3]S2!AC16/1000</f>
        <v>0</v>
      </c>
      <c r="P53" s="279">
        <f>+[3]S2!AD16/1000</f>
        <v>0</v>
      </c>
    </row>
    <row r="54" spans="1:20" ht="15.75" thickBot="1">
      <c r="B54" s="295" t="s">
        <v>338</v>
      </c>
      <c r="C54" s="286" t="s">
        <v>339</v>
      </c>
      <c r="D54" s="233">
        <f t="shared" si="19"/>
        <v>0</v>
      </c>
      <c r="E54" s="278">
        <f>([3]S2!U17+[3]S2!U18)/1000</f>
        <v>0</v>
      </c>
      <c r="F54" s="235">
        <f t="shared" si="21"/>
        <v>0</v>
      </c>
      <c r="G54" s="277">
        <f>([3]S2!V17+[3]S2!V18)/1000</f>
        <v>0</v>
      </c>
      <c r="H54" s="299">
        <f>([3]S2!W17+[3]S2!W18)/1000</f>
        <v>0</v>
      </c>
      <c r="I54" s="300">
        <f>([3]S2!X17+[3]S2!X18)/1000</f>
        <v>0</v>
      </c>
      <c r="J54" s="235">
        <f t="shared" si="12"/>
        <v>0</v>
      </c>
      <c r="K54" s="275">
        <f>([3]S2!Y17+[3]S2!Y18)/1000</f>
        <v>0</v>
      </c>
      <c r="L54" s="276">
        <f>([3]S2!Z17+[3]S2!Z18)/1000</f>
        <v>0</v>
      </c>
      <c r="M54" s="276">
        <f>([3]S2!AA17+[3]S2!AA18)/1000</f>
        <v>0</v>
      </c>
      <c r="N54" s="277">
        <f>([3]S2!AB17+[3]S2!AB18)/1000</f>
        <v>0</v>
      </c>
      <c r="O54" s="278">
        <f>([3]S2!AC17+[3]S2!AC18)/1000</f>
        <v>0</v>
      </c>
      <c r="P54" s="279">
        <f>([3]S2!AD17+[3]S2!AD18)/1000</f>
        <v>0</v>
      </c>
    </row>
    <row r="55" spans="1:20">
      <c r="B55" s="268" t="s">
        <v>340</v>
      </c>
      <c r="C55" s="269" t="s">
        <v>341</v>
      </c>
      <c r="D55" s="169">
        <f t="shared" si="19"/>
        <v>28.056699999999999</v>
      </c>
      <c r="E55" s="170">
        <f>SUM(E56:E60)</f>
        <v>0</v>
      </c>
      <c r="F55" s="171">
        <f t="shared" si="21"/>
        <v>25.203555183431895</v>
      </c>
      <c r="G55" s="172">
        <f>SUM(G56:G60)</f>
        <v>24.467029999999998</v>
      </c>
      <c r="H55" s="173">
        <f>SUM(H56:H60)</f>
        <v>0</v>
      </c>
      <c r="I55" s="174">
        <f>SUM(I56:I60)</f>
        <v>0.73652518343189732</v>
      </c>
      <c r="J55" s="171">
        <f t="shared" ref="J55:J118" si="27">SUM(K55:M55)</f>
        <v>2.7950420865199521</v>
      </c>
      <c r="K55" s="172">
        <f t="shared" ref="K55:P55" si="28">SUM(K56:K60)</f>
        <v>0.55522860321407519</v>
      </c>
      <c r="L55" s="173">
        <f t="shared" si="28"/>
        <v>2.1804872459252715</v>
      </c>
      <c r="M55" s="173">
        <f t="shared" si="28"/>
        <v>5.9326237380605572E-2</v>
      </c>
      <c r="N55" s="169">
        <f t="shared" si="28"/>
        <v>5.8102730048150836E-2</v>
      </c>
      <c r="O55" s="170">
        <f t="shared" si="28"/>
        <v>0</v>
      </c>
      <c r="P55" s="171">
        <f t="shared" si="28"/>
        <v>0</v>
      </c>
    </row>
    <row r="56" spans="1:20">
      <c r="B56" s="295" t="s">
        <v>342</v>
      </c>
      <c r="C56" s="296" t="s">
        <v>343</v>
      </c>
      <c r="D56" s="186">
        <f t="shared" si="19"/>
        <v>24.467029999999998</v>
      </c>
      <c r="E56" s="270">
        <v>0</v>
      </c>
      <c r="F56" s="235">
        <f t="shared" si="21"/>
        <v>24.467029999999998</v>
      </c>
      <c r="G56" s="284">
        <f>+[3]S2!V53/1000</f>
        <v>24.467029999999998</v>
      </c>
      <c r="H56" s="273">
        <v>0</v>
      </c>
      <c r="I56" s="274">
        <v>0</v>
      </c>
      <c r="J56" s="235">
        <f t="shared" si="27"/>
        <v>0</v>
      </c>
      <c r="K56" s="272">
        <v>0</v>
      </c>
      <c r="L56" s="273">
        <v>0</v>
      </c>
      <c r="M56" s="273">
        <v>0</v>
      </c>
      <c r="N56" s="280">
        <v>0</v>
      </c>
      <c r="O56" s="301">
        <f>+[3]S2!AC53/1000</f>
        <v>0</v>
      </c>
      <c r="P56" s="302">
        <f>+[3]S2!AD53/1000</f>
        <v>0</v>
      </c>
    </row>
    <row r="57" spans="1:20">
      <c r="B57" s="295" t="s">
        <v>344</v>
      </c>
      <c r="C57" s="296" t="s">
        <v>345</v>
      </c>
      <c r="D57" s="186">
        <f t="shared" si="19"/>
        <v>1.86</v>
      </c>
      <c r="E57" s="301">
        <f>+[3]S2!U54/1000</f>
        <v>0</v>
      </c>
      <c r="F57" s="235">
        <f t="shared" si="21"/>
        <v>0</v>
      </c>
      <c r="G57" s="284">
        <f>+[3]S2!V54/1000</f>
        <v>0</v>
      </c>
      <c r="H57" s="282">
        <f>+[3]S2!W54/1000</f>
        <v>0</v>
      </c>
      <c r="I57" s="283">
        <f>+[3]S2!X54/1000</f>
        <v>0</v>
      </c>
      <c r="J57" s="235">
        <f t="shared" si="27"/>
        <v>1.86</v>
      </c>
      <c r="K57" s="284">
        <f>+[3]S2!Y54/1000</f>
        <v>0</v>
      </c>
      <c r="L57" s="282">
        <f>+[3]S2!Z54/1000</f>
        <v>1.86</v>
      </c>
      <c r="M57" s="282">
        <f>+[3]S2!AA54/1000</f>
        <v>0</v>
      </c>
      <c r="N57" s="285">
        <f>+[3]S2!AB54/1000</f>
        <v>0</v>
      </c>
      <c r="O57" s="301">
        <f>+[3]S2!AC54/1000</f>
        <v>0</v>
      </c>
      <c r="P57" s="302">
        <f>+[3]S2!AD54/1000</f>
        <v>0</v>
      </c>
    </row>
    <row r="58" spans="1:20">
      <c r="B58" s="295" t="s">
        <v>346</v>
      </c>
      <c r="C58" s="296" t="s">
        <v>347</v>
      </c>
      <c r="D58" s="186">
        <f t="shared" si="19"/>
        <v>0</v>
      </c>
      <c r="E58" s="301">
        <f>+[3]S2!U55/1000</f>
        <v>0</v>
      </c>
      <c r="F58" s="235">
        <f t="shared" si="21"/>
        <v>0</v>
      </c>
      <c r="G58" s="284">
        <f>+[3]S2!V55/1000</f>
        <v>0</v>
      </c>
      <c r="H58" s="282">
        <f>+[3]S2!W55/1000</f>
        <v>0</v>
      </c>
      <c r="I58" s="283">
        <f>+[3]S2!X55/1000</f>
        <v>0</v>
      </c>
      <c r="J58" s="235">
        <f t="shared" si="27"/>
        <v>0</v>
      </c>
      <c r="K58" s="284">
        <f>+[3]S2!Y55/1000</f>
        <v>0</v>
      </c>
      <c r="L58" s="282">
        <f>+[3]S2!Z55/1000</f>
        <v>0</v>
      </c>
      <c r="M58" s="282">
        <f>+[3]S2!AA55/1000</f>
        <v>0</v>
      </c>
      <c r="N58" s="285">
        <f>+[3]S2!AB55/1000</f>
        <v>0</v>
      </c>
      <c r="O58" s="301">
        <f>+[3]S2!AC55/1000</f>
        <v>0</v>
      </c>
      <c r="P58" s="302">
        <f>+[3]S2!AD55/1000</f>
        <v>0</v>
      </c>
    </row>
    <row r="59" spans="1:20" s="135" customFormat="1">
      <c r="A59" s="136"/>
      <c r="B59" s="297" t="s">
        <v>348</v>
      </c>
      <c r="C59" s="298" t="s">
        <v>349</v>
      </c>
      <c r="D59" s="194">
        <f t="shared" si="19"/>
        <v>0</v>
      </c>
      <c r="E59" s="301">
        <f>+[3]S2!U56/1000</f>
        <v>0</v>
      </c>
      <c r="F59" s="303">
        <f t="shared" si="21"/>
        <v>0</v>
      </c>
      <c r="G59" s="304">
        <f>+[3]S2!V56/1000</f>
        <v>0</v>
      </c>
      <c r="H59" s="305">
        <f>+[3]S2!W56/1000</f>
        <v>0</v>
      </c>
      <c r="I59" s="306">
        <f>+[3]S2!X56/1000</f>
        <v>0</v>
      </c>
      <c r="J59" s="303">
        <f t="shared" si="27"/>
        <v>0</v>
      </c>
      <c r="K59" s="284">
        <f>+[3]S2!Y56/1000</f>
        <v>0</v>
      </c>
      <c r="L59" s="305">
        <f>+[3]S2!Z56/1000</f>
        <v>0</v>
      </c>
      <c r="M59" s="305">
        <f>+[3]S2!AA56/1000</f>
        <v>0</v>
      </c>
      <c r="N59" s="307">
        <f>+[3]S2!AB56/1000</f>
        <v>0</v>
      </c>
      <c r="O59" s="301">
        <f>+[3]S2!AC56/1000</f>
        <v>0</v>
      </c>
      <c r="P59" s="308">
        <f>+[3]S2!AD56/1000</f>
        <v>0</v>
      </c>
      <c r="Q59" s="136"/>
      <c r="R59" s="136"/>
      <c r="S59" s="136"/>
      <c r="T59" s="136"/>
    </row>
    <row r="60" spans="1:20" s="135" customFormat="1" ht="15.75" thickBot="1">
      <c r="A60" s="136"/>
      <c r="B60" s="309" t="s">
        <v>350</v>
      </c>
      <c r="C60" s="310" t="s">
        <v>351</v>
      </c>
      <c r="D60" s="311">
        <f t="shared" si="19"/>
        <v>1.7296700000000003</v>
      </c>
      <c r="E60" s="312">
        <f>+[3]S2!U58/1000</f>
        <v>0</v>
      </c>
      <c r="F60" s="313">
        <f t="shared" si="21"/>
        <v>0.73652518343189732</v>
      </c>
      <c r="G60" s="314">
        <f>([3]S2!V58+[3]S2!V57)/1000</f>
        <v>0</v>
      </c>
      <c r="H60" s="315">
        <f>([3]S2!W58+[3]S2!W57)/1000</f>
        <v>0</v>
      </c>
      <c r="I60" s="316">
        <f>([3]S2!X58+[3]S2!X57)/1000</f>
        <v>0.73652518343189732</v>
      </c>
      <c r="J60" s="313">
        <f t="shared" si="27"/>
        <v>0.93504208651995202</v>
      </c>
      <c r="K60" s="314">
        <f>([3]S2!Y58+[3]S2!Y57)/1000</f>
        <v>0.55522860321407519</v>
      </c>
      <c r="L60" s="315">
        <f>([3]S2!Z58+[3]S2!Z57)/1000</f>
        <v>0.32048724592527122</v>
      </c>
      <c r="M60" s="315">
        <f>([3]S2!AA58+[3]S2!AA57)/1000</f>
        <v>5.9326237380605572E-2</v>
      </c>
      <c r="N60" s="317">
        <f>([3]S2!AB58+[3]S2!AB57)/1000</f>
        <v>5.8102730048150836E-2</v>
      </c>
      <c r="O60" s="301">
        <f>([3]S2!AC58+[3]S2!AC57)/1000</f>
        <v>0</v>
      </c>
      <c r="P60" s="318">
        <f>([3]S2!AD58+[3]S2!AD57)/1000</f>
        <v>0</v>
      </c>
      <c r="Q60" s="136"/>
      <c r="R60" s="136"/>
      <c r="S60" s="136"/>
      <c r="T60" s="136"/>
    </row>
    <row r="61" spans="1:20">
      <c r="B61" s="268" t="s">
        <v>352</v>
      </c>
      <c r="C61" s="269" t="s">
        <v>353</v>
      </c>
      <c r="D61" s="169">
        <f t="shared" si="19"/>
        <v>0</v>
      </c>
      <c r="E61" s="170">
        <f>E62+E63</f>
        <v>0</v>
      </c>
      <c r="F61" s="171">
        <f t="shared" si="21"/>
        <v>0</v>
      </c>
      <c r="G61" s="172">
        <f>G62+G63</f>
        <v>0</v>
      </c>
      <c r="H61" s="173">
        <f>H62+H63</f>
        <v>0</v>
      </c>
      <c r="I61" s="174">
        <f>I62+I63</f>
        <v>0</v>
      </c>
      <c r="J61" s="171">
        <f t="shared" si="27"/>
        <v>0</v>
      </c>
      <c r="K61" s="172">
        <f t="shared" ref="K61:P61" si="29">K62+K63</f>
        <v>0</v>
      </c>
      <c r="L61" s="173">
        <f t="shared" si="29"/>
        <v>0</v>
      </c>
      <c r="M61" s="173">
        <f t="shared" si="29"/>
        <v>0</v>
      </c>
      <c r="N61" s="169">
        <f t="shared" si="29"/>
        <v>0</v>
      </c>
      <c r="O61" s="170">
        <f t="shared" si="29"/>
        <v>0</v>
      </c>
      <c r="P61" s="171">
        <f t="shared" si="29"/>
        <v>0</v>
      </c>
    </row>
    <row r="62" spans="1:20">
      <c r="B62" s="295" t="s">
        <v>354</v>
      </c>
      <c r="C62" s="296" t="s">
        <v>355</v>
      </c>
      <c r="D62" s="186">
        <f t="shared" si="19"/>
        <v>0</v>
      </c>
      <c r="E62" s="319">
        <f>+[3]S2!U29/1000</f>
        <v>0</v>
      </c>
      <c r="F62" s="188">
        <f t="shared" si="21"/>
        <v>0</v>
      </c>
      <c r="G62" s="320">
        <f>+[3]S2!V29/1000</f>
        <v>0</v>
      </c>
      <c r="H62" s="321">
        <f>+[3]S2!W29/1000</f>
        <v>0</v>
      </c>
      <c r="I62" s="322">
        <f>+[3]S2!X29/1000</f>
        <v>0</v>
      </c>
      <c r="J62" s="188">
        <f t="shared" si="27"/>
        <v>0</v>
      </c>
      <c r="K62" s="320">
        <f>+[3]S2!Y29/1000</f>
        <v>0</v>
      </c>
      <c r="L62" s="321">
        <f>+[3]S2!Z29/1000</f>
        <v>0</v>
      </c>
      <c r="M62" s="321">
        <f>+[3]S2!AA29/1000</f>
        <v>0</v>
      </c>
      <c r="N62" s="323">
        <f>+[3]S2!AB29/1000</f>
        <v>0</v>
      </c>
      <c r="O62" s="319">
        <f>+[3]S2!AC29/1000</f>
        <v>0</v>
      </c>
      <c r="P62" s="324">
        <f>+[3]S2!AD29/1000</f>
        <v>0</v>
      </c>
    </row>
    <row r="63" spans="1:20" ht="15.75" thickBot="1">
      <c r="B63" s="325" t="s">
        <v>356</v>
      </c>
      <c r="C63" s="286" t="s">
        <v>357</v>
      </c>
      <c r="D63" s="202">
        <f t="shared" si="19"/>
        <v>0</v>
      </c>
      <c r="E63" s="326">
        <f>+[3]S2!U52/1000</f>
        <v>0</v>
      </c>
      <c r="F63" s="204">
        <f t="shared" si="21"/>
        <v>0</v>
      </c>
      <c r="G63" s="327">
        <f>+[3]S2!V52/1000</f>
        <v>0</v>
      </c>
      <c r="H63" s="328">
        <f>+[3]S2!W52/1000</f>
        <v>0</v>
      </c>
      <c r="I63" s="329">
        <f>+[3]S2!X52/1000</f>
        <v>0</v>
      </c>
      <c r="J63" s="204">
        <f t="shared" si="27"/>
        <v>0</v>
      </c>
      <c r="K63" s="327">
        <f>+[3]S2!Y52/1000</f>
        <v>0</v>
      </c>
      <c r="L63" s="328">
        <f>+[3]S2!Z52/1000</f>
        <v>0</v>
      </c>
      <c r="M63" s="328">
        <f>+[3]S2!AA52/1000</f>
        <v>0</v>
      </c>
      <c r="N63" s="330">
        <f>+[3]S2!AB52/1000</f>
        <v>0</v>
      </c>
      <c r="O63" s="331">
        <f>+[3]S2!AC52/1000</f>
        <v>0</v>
      </c>
      <c r="P63" s="332">
        <f>+[3]S2!AD52/1000</f>
        <v>0</v>
      </c>
    </row>
    <row r="64" spans="1:20">
      <c r="B64" s="268" t="s">
        <v>358</v>
      </c>
      <c r="C64" s="269" t="s">
        <v>359</v>
      </c>
      <c r="D64" s="169">
        <f t="shared" si="19"/>
        <v>12.435700000000001</v>
      </c>
      <c r="E64" s="170">
        <f>SUM(E65:E78)</f>
        <v>2.7361299999999997</v>
      </c>
      <c r="F64" s="171">
        <f t="shared" si="21"/>
        <v>0.87842000000000009</v>
      </c>
      <c r="G64" s="172">
        <f>SUM(G65:G78)</f>
        <v>0.64470000000000005</v>
      </c>
      <c r="H64" s="173">
        <f>SUM(H65:H78)</f>
        <v>0.23372000000000001</v>
      </c>
      <c r="I64" s="174">
        <f>SUM(I65:I78)</f>
        <v>0</v>
      </c>
      <c r="J64" s="171">
        <f t="shared" si="27"/>
        <v>0.96358999999999995</v>
      </c>
      <c r="K64" s="172">
        <f t="shared" ref="K64:P64" si="30">SUM(K65:K78)</f>
        <v>0.56130999999999998</v>
      </c>
      <c r="L64" s="173">
        <f t="shared" si="30"/>
        <v>0.40227999999999997</v>
      </c>
      <c r="M64" s="173">
        <f t="shared" si="30"/>
        <v>0</v>
      </c>
      <c r="N64" s="169">
        <f t="shared" si="30"/>
        <v>0</v>
      </c>
      <c r="O64" s="170">
        <f t="shared" si="30"/>
        <v>0</v>
      </c>
      <c r="P64" s="171">
        <f t="shared" si="30"/>
        <v>7.8575600000000003</v>
      </c>
    </row>
    <row r="65" spans="1:16">
      <c r="B65" s="295" t="s">
        <v>360</v>
      </c>
      <c r="C65" s="298" t="s">
        <v>361</v>
      </c>
      <c r="D65" s="186">
        <f t="shared" si="19"/>
        <v>0</v>
      </c>
      <c r="E65" s="333">
        <f>+[3]S2!U31/1000</f>
        <v>0</v>
      </c>
      <c r="F65" s="188">
        <f t="shared" si="21"/>
        <v>0</v>
      </c>
      <c r="G65" s="320">
        <f>+[3]S2!V31/1000</f>
        <v>0</v>
      </c>
      <c r="H65" s="321">
        <f>+[3]S2!W31/1000</f>
        <v>0</v>
      </c>
      <c r="I65" s="322">
        <f>+[3]S2!X31/1000</f>
        <v>0</v>
      </c>
      <c r="J65" s="188">
        <f t="shared" si="27"/>
        <v>0</v>
      </c>
      <c r="K65" s="320">
        <f>+[3]S2!Y31/1000</f>
        <v>0</v>
      </c>
      <c r="L65" s="321">
        <f>+[3]S2!Z31/1000</f>
        <v>0</v>
      </c>
      <c r="M65" s="321">
        <f>+[3]S2!AA31/1000</f>
        <v>0</v>
      </c>
      <c r="N65" s="323">
        <f>+[3]S2!AB31/1000</f>
        <v>0</v>
      </c>
      <c r="O65" s="319">
        <f>+[3]S2!AC31/1000</f>
        <v>0</v>
      </c>
      <c r="P65" s="324">
        <f>+[3]S2!AD31/1000</f>
        <v>0</v>
      </c>
    </row>
    <row r="66" spans="1:16">
      <c r="B66" s="295" t="s">
        <v>362</v>
      </c>
      <c r="C66" s="298" t="s">
        <v>363</v>
      </c>
      <c r="D66" s="186">
        <f t="shared" si="19"/>
        <v>0</v>
      </c>
      <c r="E66" s="333">
        <f>+[3]S2!U48/1000</f>
        <v>0</v>
      </c>
      <c r="F66" s="188">
        <f t="shared" si="21"/>
        <v>0</v>
      </c>
      <c r="G66" s="320">
        <f>+[3]S2!V48/1000</f>
        <v>0</v>
      </c>
      <c r="H66" s="321">
        <f>+[3]S2!W48/1000</f>
        <v>0</v>
      </c>
      <c r="I66" s="322">
        <f>+[3]S2!X48/1000</f>
        <v>0</v>
      </c>
      <c r="J66" s="188">
        <f t="shared" si="27"/>
        <v>0</v>
      </c>
      <c r="K66" s="320">
        <f>+[3]S2!Y48/1000</f>
        <v>0</v>
      </c>
      <c r="L66" s="321">
        <f>+[3]S2!Z48/1000</f>
        <v>0</v>
      </c>
      <c r="M66" s="321">
        <f>+[3]S2!AA48/1000</f>
        <v>0</v>
      </c>
      <c r="N66" s="323">
        <f>+[3]S2!AB48/1000</f>
        <v>0</v>
      </c>
      <c r="O66" s="319">
        <f>+[3]S2!AC48/1000</f>
        <v>0</v>
      </c>
      <c r="P66" s="324">
        <f>+[3]S2!AD48/1000</f>
        <v>0</v>
      </c>
    </row>
    <row r="67" spans="1:16">
      <c r="B67" s="295" t="s">
        <v>364</v>
      </c>
      <c r="C67" s="298" t="s">
        <v>365</v>
      </c>
      <c r="D67" s="186">
        <f t="shared" si="19"/>
        <v>0</v>
      </c>
      <c r="E67" s="333">
        <f>+[3]S2!U37/1000</f>
        <v>0</v>
      </c>
      <c r="F67" s="188">
        <f t="shared" si="21"/>
        <v>0</v>
      </c>
      <c r="G67" s="320">
        <f>+[3]S2!V37/1000</f>
        <v>0</v>
      </c>
      <c r="H67" s="321">
        <f>+[3]S2!W37/1000</f>
        <v>0</v>
      </c>
      <c r="I67" s="322">
        <f>+[3]S2!X37/1000</f>
        <v>0</v>
      </c>
      <c r="J67" s="188">
        <f t="shared" si="27"/>
        <v>0</v>
      </c>
      <c r="K67" s="320">
        <f>+[3]S2!Y37/1000</f>
        <v>0</v>
      </c>
      <c r="L67" s="321">
        <f>+[3]S2!Z37/1000</f>
        <v>0</v>
      </c>
      <c r="M67" s="321">
        <f>+[3]S2!AA37/1000</f>
        <v>0</v>
      </c>
      <c r="N67" s="323">
        <f>+[3]S2!AB37/1000</f>
        <v>0</v>
      </c>
      <c r="O67" s="319">
        <f>+[3]S2!AC37/1000</f>
        <v>0</v>
      </c>
      <c r="P67" s="324">
        <f>+[3]S2!AD37/1000</f>
        <v>0</v>
      </c>
    </row>
    <row r="68" spans="1:16">
      <c r="B68" s="295" t="s">
        <v>366</v>
      </c>
      <c r="C68" s="296" t="s">
        <v>367</v>
      </c>
      <c r="D68" s="186">
        <f t="shared" si="19"/>
        <v>2.03396</v>
      </c>
      <c r="E68" s="333">
        <f>+[3]S2!U30/1000</f>
        <v>0.19194999999999998</v>
      </c>
      <c r="F68" s="188">
        <f t="shared" si="21"/>
        <v>0.87842000000000009</v>
      </c>
      <c r="G68" s="320">
        <f>+[3]S2!V30/1000</f>
        <v>0.64470000000000005</v>
      </c>
      <c r="H68" s="321">
        <f>+[3]S2!W30/1000</f>
        <v>0.23372000000000001</v>
      </c>
      <c r="I68" s="322">
        <f>+[3]S2!X30/1000</f>
        <v>0</v>
      </c>
      <c r="J68" s="188">
        <f t="shared" si="27"/>
        <v>0.96358999999999995</v>
      </c>
      <c r="K68" s="320">
        <f>+[3]S2!Y30/1000</f>
        <v>0.56130999999999998</v>
      </c>
      <c r="L68" s="321">
        <f>+[3]S2!Z30/1000</f>
        <v>0.40227999999999997</v>
      </c>
      <c r="M68" s="321">
        <f>+[3]S2!AA30/1000</f>
        <v>0</v>
      </c>
      <c r="N68" s="323">
        <f>+[3]S2!AB30/1000</f>
        <v>0</v>
      </c>
      <c r="O68" s="319">
        <f>+[3]S2!AC30/1000</f>
        <v>0</v>
      </c>
      <c r="P68" s="324">
        <f>+[3]S2!AD30/1000</f>
        <v>0</v>
      </c>
    </row>
    <row r="69" spans="1:16">
      <c r="B69" s="295" t="s">
        <v>368</v>
      </c>
      <c r="C69" s="296" t="s">
        <v>369</v>
      </c>
      <c r="D69" s="186">
        <f t="shared" si="19"/>
        <v>0</v>
      </c>
      <c r="E69" s="333">
        <f>+[3]S2!U46/1000</f>
        <v>0</v>
      </c>
      <c r="F69" s="188">
        <f t="shared" si="21"/>
        <v>0</v>
      </c>
      <c r="G69" s="320">
        <f>+[3]S2!V46/1000</f>
        <v>0</v>
      </c>
      <c r="H69" s="321">
        <f>+[3]S2!W46/1000</f>
        <v>0</v>
      </c>
      <c r="I69" s="322">
        <f>+[3]S2!X46/1000</f>
        <v>0</v>
      </c>
      <c r="J69" s="188">
        <f t="shared" si="27"/>
        <v>0</v>
      </c>
      <c r="K69" s="320">
        <f>+[3]S2!Y46/1000</f>
        <v>0</v>
      </c>
      <c r="L69" s="321">
        <f>+[3]S2!Z46/1000</f>
        <v>0</v>
      </c>
      <c r="M69" s="321">
        <f>+[3]S2!AA46/1000</f>
        <v>0</v>
      </c>
      <c r="N69" s="323">
        <f>+[3]S2!AB46/1000</f>
        <v>0</v>
      </c>
      <c r="O69" s="319">
        <f>+[3]S2!AC46/1000</f>
        <v>0</v>
      </c>
      <c r="P69" s="324">
        <f>+[3]S2!AD46/1000</f>
        <v>0</v>
      </c>
    </row>
    <row r="70" spans="1:16">
      <c r="B70" s="295" t="s">
        <v>370</v>
      </c>
      <c r="C70" s="296" t="s">
        <v>371</v>
      </c>
      <c r="D70" s="186">
        <f t="shared" si="19"/>
        <v>0</v>
      </c>
      <c r="E70" s="333">
        <f>+[3]S2!U41/1000</f>
        <v>0</v>
      </c>
      <c r="F70" s="188">
        <f t="shared" si="21"/>
        <v>0</v>
      </c>
      <c r="G70" s="320">
        <f>+[3]S2!V41/1000</f>
        <v>0</v>
      </c>
      <c r="H70" s="321">
        <f>+[3]S2!W41/1000</f>
        <v>0</v>
      </c>
      <c r="I70" s="322">
        <f>+[3]S2!X41/1000</f>
        <v>0</v>
      </c>
      <c r="J70" s="188">
        <f t="shared" si="27"/>
        <v>0</v>
      </c>
      <c r="K70" s="320">
        <f>+[3]S2!Y41/1000</f>
        <v>0</v>
      </c>
      <c r="L70" s="321">
        <f>+[3]S2!Z41/1000</f>
        <v>0</v>
      </c>
      <c r="M70" s="321">
        <f>+[3]S2!AA41/1000</f>
        <v>0</v>
      </c>
      <c r="N70" s="323">
        <f>+[3]S2!AB41/1000</f>
        <v>0</v>
      </c>
      <c r="O70" s="319">
        <f>+[3]S2!AC41/1000</f>
        <v>0</v>
      </c>
      <c r="P70" s="324">
        <f>+[3]S2!AD41/1000</f>
        <v>0</v>
      </c>
    </row>
    <row r="71" spans="1:16">
      <c r="B71" s="295" t="s">
        <v>372</v>
      </c>
      <c r="C71" s="298" t="s">
        <v>373</v>
      </c>
      <c r="D71" s="186">
        <f t="shared" si="19"/>
        <v>0</v>
      </c>
      <c r="E71" s="333">
        <f>+[3]S2!U35/1000</f>
        <v>0</v>
      </c>
      <c r="F71" s="188">
        <f t="shared" si="21"/>
        <v>0</v>
      </c>
      <c r="G71" s="320">
        <f>+[3]S2!V35/1000</f>
        <v>0</v>
      </c>
      <c r="H71" s="321">
        <f>+[3]S2!W35/1000</f>
        <v>0</v>
      </c>
      <c r="I71" s="322">
        <f>+[3]S2!X35/1000</f>
        <v>0</v>
      </c>
      <c r="J71" s="188">
        <f t="shared" si="27"/>
        <v>0</v>
      </c>
      <c r="K71" s="320">
        <f>+[3]S2!Y35/1000</f>
        <v>0</v>
      </c>
      <c r="L71" s="321">
        <f>+[3]S2!Z35/1000</f>
        <v>0</v>
      </c>
      <c r="M71" s="321">
        <f>+[3]S2!AA35/1000</f>
        <v>0</v>
      </c>
      <c r="N71" s="323">
        <f>+[3]S2!AB35/1000</f>
        <v>0</v>
      </c>
      <c r="O71" s="319">
        <f>+[3]S2!AC35/1000</f>
        <v>0</v>
      </c>
      <c r="P71" s="324">
        <f>+[3]S2!AD35/1000</f>
        <v>0</v>
      </c>
    </row>
    <row r="72" spans="1:16">
      <c r="B72" s="295" t="s">
        <v>374</v>
      </c>
      <c r="C72" s="296" t="s">
        <v>375</v>
      </c>
      <c r="D72" s="186">
        <f t="shared" si="19"/>
        <v>0</v>
      </c>
      <c r="E72" s="333">
        <f>+[3]S2!U47/1000</f>
        <v>0</v>
      </c>
      <c r="F72" s="188">
        <f t="shared" si="21"/>
        <v>0</v>
      </c>
      <c r="G72" s="320">
        <f>+[3]S2!V47/1000</f>
        <v>0</v>
      </c>
      <c r="H72" s="321">
        <f>+[3]S2!W47/1000</f>
        <v>0</v>
      </c>
      <c r="I72" s="322">
        <f>+[3]S2!X47/1000</f>
        <v>0</v>
      </c>
      <c r="J72" s="188">
        <f t="shared" si="27"/>
        <v>0</v>
      </c>
      <c r="K72" s="320">
        <f>+[3]S2!Y47/1000</f>
        <v>0</v>
      </c>
      <c r="L72" s="321">
        <f>+[3]S2!Z47/1000</f>
        <v>0</v>
      </c>
      <c r="M72" s="321">
        <f>+[3]S2!AA47/1000</f>
        <v>0</v>
      </c>
      <c r="N72" s="323">
        <f>+[3]S2!AB47/1000</f>
        <v>0</v>
      </c>
      <c r="O72" s="319">
        <f>+[3]S2!AC47/1000</f>
        <v>0</v>
      </c>
      <c r="P72" s="324">
        <f>+[3]S2!AD47/1000</f>
        <v>0</v>
      </c>
    </row>
    <row r="73" spans="1:16">
      <c r="B73" s="295" t="s">
        <v>376</v>
      </c>
      <c r="C73" s="296" t="s">
        <v>377</v>
      </c>
      <c r="D73" s="186">
        <f t="shared" si="19"/>
        <v>0</v>
      </c>
      <c r="E73" s="333">
        <f>+[3]S2!U34/1000</f>
        <v>0</v>
      </c>
      <c r="F73" s="188">
        <f t="shared" si="21"/>
        <v>0</v>
      </c>
      <c r="G73" s="320">
        <f>+[3]S2!V34/1000</f>
        <v>0</v>
      </c>
      <c r="H73" s="321">
        <f>+[3]S2!W34/1000</f>
        <v>0</v>
      </c>
      <c r="I73" s="322">
        <f>+[3]S2!X34/1000</f>
        <v>0</v>
      </c>
      <c r="J73" s="188">
        <f t="shared" si="27"/>
        <v>0</v>
      </c>
      <c r="K73" s="320">
        <f>+[3]S2!Y34/1000</f>
        <v>0</v>
      </c>
      <c r="L73" s="321">
        <f>+[3]S2!Z34/1000</f>
        <v>0</v>
      </c>
      <c r="M73" s="321">
        <f>+[3]S2!AA34/1000</f>
        <v>0</v>
      </c>
      <c r="N73" s="323">
        <f>+[3]S2!AB34/1000</f>
        <v>0</v>
      </c>
      <c r="O73" s="319">
        <f>+[3]S2!AC34/1000</f>
        <v>0</v>
      </c>
      <c r="P73" s="324">
        <f>+[3]S2!AD34/1000</f>
        <v>0</v>
      </c>
    </row>
    <row r="74" spans="1:16">
      <c r="B74" s="295" t="s">
        <v>378</v>
      </c>
      <c r="C74" s="298" t="s">
        <v>379</v>
      </c>
      <c r="D74" s="186">
        <f t="shared" si="19"/>
        <v>0</v>
      </c>
      <c r="E74" s="333">
        <f>+[3]S2!U38/1000</f>
        <v>0</v>
      </c>
      <c r="F74" s="188">
        <f t="shared" si="21"/>
        <v>0</v>
      </c>
      <c r="G74" s="320">
        <f>+[3]S2!V38/1000</f>
        <v>0</v>
      </c>
      <c r="H74" s="321">
        <f>+[3]S2!W38/1000</f>
        <v>0</v>
      </c>
      <c r="I74" s="322">
        <f>+[3]S2!X38/1000</f>
        <v>0</v>
      </c>
      <c r="J74" s="188">
        <f t="shared" si="27"/>
        <v>0</v>
      </c>
      <c r="K74" s="320">
        <f>+[3]S2!Y38/1000</f>
        <v>0</v>
      </c>
      <c r="L74" s="321">
        <f>+[3]S2!Z38/1000</f>
        <v>0</v>
      </c>
      <c r="M74" s="321">
        <f>+[3]S2!AA38/1000</f>
        <v>0</v>
      </c>
      <c r="N74" s="323">
        <f>+[3]S2!AB38/1000</f>
        <v>0</v>
      </c>
      <c r="O74" s="319">
        <f>+[3]S2!AC38/1000</f>
        <v>0</v>
      </c>
      <c r="P74" s="324">
        <f>+[3]S2!AD38/1000</f>
        <v>0</v>
      </c>
    </row>
    <row r="75" spans="1:16">
      <c r="B75" s="295" t="s">
        <v>380</v>
      </c>
      <c r="C75" s="296" t="s">
        <v>381</v>
      </c>
      <c r="D75" s="186">
        <f t="shared" si="19"/>
        <v>2.5441799999999999</v>
      </c>
      <c r="E75" s="333">
        <f>+[3]S2!U26/1000</f>
        <v>2.5441799999999999</v>
      </c>
      <c r="F75" s="188">
        <f t="shared" si="21"/>
        <v>0</v>
      </c>
      <c r="G75" s="320">
        <f>+[3]S2!V26/1000</f>
        <v>0</v>
      </c>
      <c r="H75" s="321">
        <f>+[3]S2!W26/1000</f>
        <v>0</v>
      </c>
      <c r="I75" s="322">
        <f>+[3]S2!X26/1000</f>
        <v>0</v>
      </c>
      <c r="J75" s="188">
        <f t="shared" si="27"/>
        <v>0</v>
      </c>
      <c r="K75" s="320">
        <f>+[3]S2!Y26/1000</f>
        <v>0</v>
      </c>
      <c r="L75" s="321">
        <f>+[3]S2!Z26/1000</f>
        <v>0</v>
      </c>
      <c r="M75" s="321">
        <f>+[3]S2!AA26/1000</f>
        <v>0</v>
      </c>
      <c r="N75" s="323">
        <f>+[3]S2!AB26/1000</f>
        <v>0</v>
      </c>
      <c r="O75" s="319">
        <f>+[3]S2!AC26/1000</f>
        <v>0</v>
      </c>
      <c r="P75" s="324">
        <f>+[3]S2!AD26/1000</f>
        <v>0</v>
      </c>
    </row>
    <row r="76" spans="1:16">
      <c r="B76" s="295" t="s">
        <v>382</v>
      </c>
      <c r="C76" s="296" t="s">
        <v>383</v>
      </c>
      <c r="D76" s="186">
        <f t="shared" si="19"/>
        <v>0</v>
      </c>
      <c r="E76" s="333">
        <f>+[3]S2!U32/1000</f>
        <v>0</v>
      </c>
      <c r="F76" s="188">
        <f t="shared" si="21"/>
        <v>0</v>
      </c>
      <c r="G76" s="320">
        <f>+[3]S2!V32/1000</f>
        <v>0</v>
      </c>
      <c r="H76" s="321">
        <f>+[3]S2!W32/1000</f>
        <v>0</v>
      </c>
      <c r="I76" s="322">
        <f>+[3]S2!X32/1000</f>
        <v>0</v>
      </c>
      <c r="J76" s="188">
        <f t="shared" si="27"/>
        <v>0</v>
      </c>
      <c r="K76" s="320">
        <f>+[3]S2!Y32/1000</f>
        <v>0</v>
      </c>
      <c r="L76" s="321">
        <f>+[3]S2!Z32/1000</f>
        <v>0</v>
      </c>
      <c r="M76" s="321">
        <f>+[3]S2!AA32/1000</f>
        <v>0</v>
      </c>
      <c r="N76" s="323">
        <f>+[3]S2!AB32/1000</f>
        <v>0</v>
      </c>
      <c r="O76" s="319">
        <f>+[3]S2!AC32/1000</f>
        <v>0</v>
      </c>
      <c r="P76" s="324">
        <f>+[3]S2!AD32/1000</f>
        <v>0</v>
      </c>
    </row>
    <row r="77" spans="1:16">
      <c r="B77" s="295" t="s">
        <v>384</v>
      </c>
      <c r="C77" s="296" t="s">
        <v>385</v>
      </c>
      <c r="D77" s="186">
        <f t="shared" si="19"/>
        <v>0</v>
      </c>
      <c r="E77" s="333">
        <f>+[3]S2!U43/1000</f>
        <v>0</v>
      </c>
      <c r="F77" s="188">
        <f t="shared" si="21"/>
        <v>0</v>
      </c>
      <c r="G77" s="320">
        <f>+[3]S2!V43/1000</f>
        <v>0</v>
      </c>
      <c r="H77" s="321">
        <f>+[3]S2!W43/1000</f>
        <v>0</v>
      </c>
      <c r="I77" s="322">
        <f>+[3]S2!X43/1000</f>
        <v>0</v>
      </c>
      <c r="J77" s="188">
        <f t="shared" si="27"/>
        <v>0</v>
      </c>
      <c r="K77" s="320">
        <f>+[3]S2!Y43/1000</f>
        <v>0</v>
      </c>
      <c r="L77" s="321">
        <f>+[3]S2!Z43/1000</f>
        <v>0</v>
      </c>
      <c r="M77" s="321">
        <f>+[3]S2!AA43/1000</f>
        <v>0</v>
      </c>
      <c r="N77" s="323">
        <f>+[3]S2!AB43/1000</f>
        <v>0</v>
      </c>
      <c r="O77" s="319">
        <f>+[3]S2!AC43/1000</f>
        <v>0</v>
      </c>
      <c r="P77" s="324">
        <f>+[3]S2!AD43/1000</f>
        <v>0</v>
      </c>
    </row>
    <row r="78" spans="1:16" ht="15.75" thickBot="1">
      <c r="B78" s="334" t="s">
        <v>386</v>
      </c>
      <c r="C78" s="335" t="s">
        <v>387</v>
      </c>
      <c r="D78" s="336">
        <f t="shared" si="19"/>
        <v>7.8575600000000003</v>
      </c>
      <c r="E78" s="337">
        <f>+[3]S2!U45/1000</f>
        <v>0</v>
      </c>
      <c r="F78" s="338">
        <f t="shared" si="21"/>
        <v>0</v>
      </c>
      <c r="G78" s="339">
        <f>+[3]S2!V45/1000</f>
        <v>0</v>
      </c>
      <c r="H78" s="340">
        <f>+[3]S2!W45/1000</f>
        <v>0</v>
      </c>
      <c r="I78" s="341">
        <f>+[3]S2!X45/1000</f>
        <v>0</v>
      </c>
      <c r="J78" s="338">
        <f t="shared" si="27"/>
        <v>0</v>
      </c>
      <c r="K78" s="339">
        <f>+[3]S2!Y45/1000</f>
        <v>0</v>
      </c>
      <c r="L78" s="340">
        <f>+[3]S2!Z45/1000</f>
        <v>0</v>
      </c>
      <c r="M78" s="340">
        <f>+[3]S2!AA45/1000</f>
        <v>0</v>
      </c>
      <c r="N78" s="342">
        <f>+[3]S2!AB45/1000</f>
        <v>0</v>
      </c>
      <c r="O78" s="343">
        <f>+[3]S2!AC45/1000</f>
        <v>0</v>
      </c>
      <c r="P78" s="344">
        <f>+[3]S2!AD45/1000</f>
        <v>7.8575600000000003</v>
      </c>
    </row>
    <row r="79" spans="1:16" ht="15.75" thickBot="1">
      <c r="B79" s="345" t="s">
        <v>388</v>
      </c>
      <c r="C79" s="346" t="s">
        <v>389</v>
      </c>
      <c r="D79" s="347">
        <f t="shared" si="19"/>
        <v>0</v>
      </c>
      <c r="E79" s="348">
        <f>+([3]S2!U42+[3]S2!U44)/1000</f>
        <v>0</v>
      </c>
      <c r="F79" s="349">
        <f t="shared" si="21"/>
        <v>0</v>
      </c>
      <c r="G79" s="350">
        <f>+([3]S2!V42+[3]S2!V44)/1000</f>
        <v>0</v>
      </c>
      <c r="H79" s="351">
        <f>+([3]S2!W42+[3]S2!W44)/1000</f>
        <v>0</v>
      </c>
      <c r="I79" s="352">
        <f>+([3]S2!X42+[3]S2!X44)/1000</f>
        <v>0</v>
      </c>
      <c r="J79" s="349">
        <f t="shared" si="27"/>
        <v>0</v>
      </c>
      <c r="K79" s="350">
        <f>+([3]S2!Y42+[3]S2!Y44)/1000</f>
        <v>0</v>
      </c>
      <c r="L79" s="351">
        <f>+([3]S2!Z42+[3]S2!Z44)/1000</f>
        <v>0</v>
      </c>
      <c r="M79" s="351">
        <f>+([3]S2!AA42+[3]S2!AA44)/1000</f>
        <v>0</v>
      </c>
      <c r="N79" s="353">
        <f>+([3]S2!AB42+[3]S2!AB44)/1000</f>
        <v>0</v>
      </c>
      <c r="O79" s="348">
        <f>+([3]S2!AC42+[3]S2!AC44)/1000</f>
        <v>0</v>
      </c>
      <c r="P79" s="354">
        <f>+([3]S2!AD42+[3]S2!AD44)/1000</f>
        <v>0</v>
      </c>
    </row>
    <row r="80" spans="1:16">
      <c r="A80" s="355"/>
      <c r="B80" s="268" t="s">
        <v>390</v>
      </c>
      <c r="C80" s="229" t="s">
        <v>391</v>
      </c>
      <c r="D80" s="169">
        <f>E80+F80+J80+N80+O80+P80</f>
        <v>21.450189999999999</v>
      </c>
      <c r="E80" s="170">
        <f>SUM(E81:E87)</f>
        <v>2.4160000000000001E-2</v>
      </c>
      <c r="F80" s="171">
        <f t="shared" si="21"/>
        <v>12.04936</v>
      </c>
      <c r="G80" s="172">
        <f>SUM(G81:G87)</f>
        <v>0</v>
      </c>
      <c r="H80" s="173">
        <f>SUM(H81:H87)</f>
        <v>0</v>
      </c>
      <c r="I80" s="174">
        <f>SUM(I81:I87)</f>
        <v>12.04936</v>
      </c>
      <c r="J80" s="171">
        <f t="shared" si="27"/>
        <v>4.2027399999999995</v>
      </c>
      <c r="K80" s="172">
        <f t="shared" ref="K80:P80" si="31">SUM(K81:K87)</f>
        <v>0.26368999999999998</v>
      </c>
      <c r="L80" s="173">
        <f t="shared" si="31"/>
        <v>3.8350599999999999</v>
      </c>
      <c r="M80" s="173">
        <f t="shared" si="31"/>
        <v>0.10399</v>
      </c>
      <c r="N80" s="169">
        <f t="shared" si="31"/>
        <v>2.10765</v>
      </c>
      <c r="O80" s="170">
        <f t="shared" si="31"/>
        <v>0</v>
      </c>
      <c r="P80" s="171">
        <f t="shared" si="31"/>
        <v>3.0662799999999999</v>
      </c>
    </row>
    <row r="81" spans="1:16">
      <c r="A81" s="355"/>
      <c r="B81" s="356" t="s">
        <v>392</v>
      </c>
      <c r="C81" s="357" t="s">
        <v>393</v>
      </c>
      <c r="D81" s="358">
        <f t="shared" ref="D81:D87" si="32">E81+F81+J81+N81+O81+P81</f>
        <v>0</v>
      </c>
      <c r="E81" s="359">
        <f>+[3]S2!U49/1000</f>
        <v>0</v>
      </c>
      <c r="F81" s="360">
        <f t="shared" si="21"/>
        <v>0</v>
      </c>
      <c r="G81" s="361">
        <f>+[3]S2!V49/1000</f>
        <v>0</v>
      </c>
      <c r="H81" s="362">
        <f>+[3]S2!W49/1000</f>
        <v>0</v>
      </c>
      <c r="I81" s="363">
        <f>+[3]S2!X49/1000</f>
        <v>0</v>
      </c>
      <c r="J81" s="360">
        <f t="shared" si="27"/>
        <v>0</v>
      </c>
      <c r="K81" s="361">
        <f>+[3]S2!Y49/1000</f>
        <v>0</v>
      </c>
      <c r="L81" s="362">
        <f>+[3]S2!Z49/1000</f>
        <v>0</v>
      </c>
      <c r="M81" s="362">
        <f>+[3]S2!AA49/1000</f>
        <v>0</v>
      </c>
      <c r="N81" s="364">
        <f>+[3]S2!AB49/1000</f>
        <v>0</v>
      </c>
      <c r="O81" s="359">
        <f>+[3]S2!AC49/1000</f>
        <v>0</v>
      </c>
      <c r="P81" s="365">
        <f>+[3]S2!AD49/1000</f>
        <v>0</v>
      </c>
    </row>
    <row r="82" spans="1:16">
      <c r="A82" s="355"/>
      <c r="B82" s="366" t="s">
        <v>394</v>
      </c>
      <c r="C82" s="367" t="s">
        <v>395</v>
      </c>
      <c r="D82" s="358">
        <f t="shared" si="32"/>
        <v>2.4160000000000001E-2</v>
      </c>
      <c r="E82" s="359">
        <f>+[3]S2!U28/1000</f>
        <v>2.4160000000000001E-2</v>
      </c>
      <c r="F82" s="360">
        <f t="shared" si="21"/>
        <v>0</v>
      </c>
      <c r="G82" s="361">
        <f>+[3]S2!V28/1000</f>
        <v>0</v>
      </c>
      <c r="H82" s="362">
        <f>+[3]S2!W28/1000</f>
        <v>0</v>
      </c>
      <c r="I82" s="363">
        <f>+[3]S2!X28/1000</f>
        <v>0</v>
      </c>
      <c r="J82" s="360">
        <f t="shared" si="27"/>
        <v>0</v>
      </c>
      <c r="K82" s="361">
        <f>+[3]S2!Y28/1000</f>
        <v>0</v>
      </c>
      <c r="L82" s="362">
        <f>+[3]S2!Z28/1000</f>
        <v>0</v>
      </c>
      <c r="M82" s="362">
        <f>+[3]S2!AA28/1000</f>
        <v>0</v>
      </c>
      <c r="N82" s="364">
        <f>+[3]S2!AB28/1000</f>
        <v>0</v>
      </c>
      <c r="O82" s="359">
        <f>+[3]S2!AC28/1000</f>
        <v>0</v>
      </c>
      <c r="P82" s="365">
        <f>+[3]S2!AD28/1000</f>
        <v>0</v>
      </c>
    </row>
    <row r="83" spans="1:16">
      <c r="A83" s="355"/>
      <c r="B83" s="368" t="s">
        <v>396</v>
      </c>
      <c r="C83" s="369" t="s">
        <v>397</v>
      </c>
      <c r="D83" s="233">
        <f t="shared" si="32"/>
        <v>13.341469999999999</v>
      </c>
      <c r="E83" s="278">
        <f>+[3]S2!U27/1000</f>
        <v>0</v>
      </c>
      <c r="F83" s="235">
        <f t="shared" si="21"/>
        <v>9.3251600000000003</v>
      </c>
      <c r="G83" s="361">
        <f>+[3]S2!V27/1000</f>
        <v>0</v>
      </c>
      <c r="H83" s="362">
        <f>+[3]S2!W27/1000</f>
        <v>0</v>
      </c>
      <c r="I83" s="363">
        <f>+[3]S2!X27/1000</f>
        <v>9.3251600000000003</v>
      </c>
      <c r="J83" s="235">
        <f t="shared" si="27"/>
        <v>3.8086600000000002</v>
      </c>
      <c r="K83" s="361">
        <f>+[3]S2!Y27/1000</f>
        <v>0</v>
      </c>
      <c r="L83" s="362">
        <f>+[3]S2!Z27/1000</f>
        <v>3.7046700000000001</v>
      </c>
      <c r="M83" s="362">
        <f>+[3]S2!AA27/1000</f>
        <v>0.10399</v>
      </c>
      <c r="N83" s="364">
        <f>+[3]S2!AB27/1000</f>
        <v>0.20765</v>
      </c>
      <c r="O83" s="359">
        <f>+[3]S2!AC27/1000</f>
        <v>0</v>
      </c>
      <c r="P83" s="365">
        <f>+[3]S2!AD27/1000</f>
        <v>0</v>
      </c>
    </row>
    <row r="84" spans="1:16">
      <c r="A84" s="355"/>
      <c r="B84" s="370" t="s">
        <v>398</v>
      </c>
      <c r="C84" s="371" t="s">
        <v>399</v>
      </c>
      <c r="D84" s="240">
        <f t="shared" si="32"/>
        <v>2.85724</v>
      </c>
      <c r="E84" s="372">
        <f>([3]S2!U33+[3]S2!U36)/1000</f>
        <v>0</v>
      </c>
      <c r="F84" s="242">
        <f t="shared" si="21"/>
        <v>0</v>
      </c>
      <c r="G84" s="361">
        <f>+[3]S2!V36/1000</f>
        <v>0</v>
      </c>
      <c r="H84" s="362">
        <f>+[3]S2!W36/1000</f>
        <v>0</v>
      </c>
      <c r="I84" s="363">
        <f>+[3]S2!X36/1000</f>
        <v>0</v>
      </c>
      <c r="J84" s="242">
        <f t="shared" si="27"/>
        <v>0</v>
      </c>
      <c r="K84" s="361">
        <f>+[3]S2!Y36/1000</f>
        <v>0</v>
      </c>
      <c r="L84" s="362">
        <f>+[3]S2!Z36/1000</f>
        <v>0</v>
      </c>
      <c r="M84" s="362">
        <f>+[3]S2!AA36/1000</f>
        <v>0</v>
      </c>
      <c r="N84" s="364">
        <f>+[3]S2!AB36/1000</f>
        <v>0</v>
      </c>
      <c r="O84" s="359">
        <f>([3]S2!AC33+[3]S2!AC36)/1000</f>
        <v>0</v>
      </c>
      <c r="P84" s="365">
        <f>+[3]S2!AD36/1000</f>
        <v>2.85724</v>
      </c>
    </row>
    <row r="85" spans="1:16">
      <c r="A85" s="355"/>
      <c r="B85" s="370" t="s">
        <v>400</v>
      </c>
      <c r="C85" s="239" t="s">
        <v>401</v>
      </c>
      <c r="D85" s="240">
        <f t="shared" si="32"/>
        <v>5.2273199999999989</v>
      </c>
      <c r="E85" s="373">
        <f>+[3]S2!U50/1000</f>
        <v>0</v>
      </c>
      <c r="F85" s="242">
        <f t="shared" si="21"/>
        <v>2.7241999999999997</v>
      </c>
      <c r="G85" s="361">
        <f>+[3]S2!V50/1000</f>
        <v>0</v>
      </c>
      <c r="H85" s="362">
        <f>+[3]S2!W50/1000</f>
        <v>0</v>
      </c>
      <c r="I85" s="363">
        <f>+[3]S2!X50/1000</f>
        <v>2.7241999999999997</v>
      </c>
      <c r="J85" s="242">
        <f t="shared" si="27"/>
        <v>0.39407999999999999</v>
      </c>
      <c r="K85" s="361">
        <f>+[3]S2!Y50/1000</f>
        <v>0.26368999999999998</v>
      </c>
      <c r="L85" s="362">
        <f>+[3]S2!Z50/1000</f>
        <v>0.13038999999999998</v>
      </c>
      <c r="M85" s="362">
        <f>+[3]S2!AA50/1000</f>
        <v>0</v>
      </c>
      <c r="N85" s="364">
        <f>+[3]S2!AB50/1000</f>
        <v>1.9</v>
      </c>
      <c r="O85" s="359">
        <f>+[3]S2!AC50/1000</f>
        <v>0</v>
      </c>
      <c r="P85" s="365">
        <f>+[3]S2!AD50/1000</f>
        <v>0.20904000000000003</v>
      </c>
    </row>
    <row r="86" spans="1:16">
      <c r="A86" s="355"/>
      <c r="B86" s="370" t="s">
        <v>402</v>
      </c>
      <c r="C86" s="239" t="s">
        <v>403</v>
      </c>
      <c r="D86" s="240">
        <f t="shared" si="32"/>
        <v>0</v>
      </c>
      <c r="E86" s="372">
        <f>+[3]S2!U8/1000</f>
        <v>0</v>
      </c>
      <c r="F86" s="242">
        <f t="shared" si="21"/>
        <v>0</v>
      </c>
      <c r="G86" s="361">
        <f>+[3]S2!V8/1000</f>
        <v>0</v>
      </c>
      <c r="H86" s="362">
        <f>+[3]S2!W8/1000</f>
        <v>0</v>
      </c>
      <c r="I86" s="363">
        <f>+[3]S2!X8/1000</f>
        <v>0</v>
      </c>
      <c r="J86" s="242">
        <f t="shared" si="27"/>
        <v>0</v>
      </c>
      <c r="K86" s="361">
        <f>+[3]S2!Y8/1000</f>
        <v>0</v>
      </c>
      <c r="L86" s="362">
        <f>+[3]S2!Z8/1000</f>
        <v>0</v>
      </c>
      <c r="M86" s="362">
        <f>+[3]S2!AA8/1000</f>
        <v>0</v>
      </c>
      <c r="N86" s="364">
        <f>+[3]S2!AB8/1000</f>
        <v>0</v>
      </c>
      <c r="O86" s="359">
        <f>+[3]S2!AC8/1000</f>
        <v>0</v>
      </c>
      <c r="P86" s="365">
        <f>+[3]S2!AD8/1000</f>
        <v>0</v>
      </c>
    </row>
    <row r="87" spans="1:16" ht="15.75" thickBot="1">
      <c r="A87" s="355"/>
      <c r="B87" s="370" t="s">
        <v>404</v>
      </c>
      <c r="C87" s="239" t="s">
        <v>405</v>
      </c>
      <c r="D87" s="240">
        <f t="shared" si="32"/>
        <v>0</v>
      </c>
      <c r="E87" s="373">
        <f>+[3]S2!U51/1000</f>
        <v>0</v>
      </c>
      <c r="F87" s="242">
        <f t="shared" ref="F87:F92" si="33">SUM(G87:I87)</f>
        <v>0</v>
      </c>
      <c r="G87" s="374">
        <f>+[3]S2!V51/1000</f>
        <v>0</v>
      </c>
      <c r="H87" s="375">
        <f>+[3]S2!W51/1000</f>
        <v>0</v>
      </c>
      <c r="I87" s="376">
        <f>+[3]S2!X51/1000</f>
        <v>0</v>
      </c>
      <c r="J87" s="242">
        <f t="shared" si="27"/>
        <v>0</v>
      </c>
      <c r="K87" s="374">
        <f>+[3]S2!Y51/1000</f>
        <v>0</v>
      </c>
      <c r="L87" s="375">
        <f>+[3]S2!Z51/1000</f>
        <v>0</v>
      </c>
      <c r="M87" s="375">
        <f>+[3]S2!AA51/1000</f>
        <v>0</v>
      </c>
      <c r="N87" s="377">
        <f>+[3]S2!AB51/1000</f>
        <v>0</v>
      </c>
      <c r="O87" s="372">
        <f>+[3]S2!AC51/1000</f>
        <v>0</v>
      </c>
      <c r="P87" s="378">
        <f>+[3]S2!AD51/1000</f>
        <v>0</v>
      </c>
    </row>
    <row r="88" spans="1:16" ht="16.5" thickTop="1" thickBot="1">
      <c r="A88" s="355"/>
      <c r="B88" s="253" t="s">
        <v>56</v>
      </c>
      <c r="C88" s="152" t="s">
        <v>406</v>
      </c>
      <c r="D88" s="379">
        <f>D89+D92+D95+D97+D103+D104+D109+D113+D116+D131+D132</f>
        <v>59.204127316611867</v>
      </c>
      <c r="E88" s="255">
        <f>E89+E92+E95+E97+E103+E104+E109+E113+E116+E131+E132</f>
        <v>0.95269874968659651</v>
      </c>
      <c r="F88" s="253">
        <f t="shared" si="33"/>
        <v>24.528167305527049</v>
      </c>
      <c r="G88" s="256">
        <f>G89+G92+G95+G97+G103+G104+G109+G113+G116+G131+G132</f>
        <v>7.546896958982086</v>
      </c>
      <c r="H88" s="257">
        <f>H89+H92+H95+H97+H103+H104+H109+H113+H116+H131+H132</f>
        <v>6.5500706567241744</v>
      </c>
      <c r="I88" s="258">
        <f>I89+I92+I95+I97+I103+I104+I109+I113+I116+I131+I132</f>
        <v>10.431199689820788</v>
      </c>
      <c r="J88" s="253">
        <f t="shared" si="27"/>
        <v>30.986311750718784</v>
      </c>
      <c r="K88" s="256">
        <f t="shared" ref="K88:P88" si="34">K89+K92+K95+K97+K103+K104+K109+K113+K116+K131+K132</f>
        <v>21.508039499910065</v>
      </c>
      <c r="L88" s="257">
        <f t="shared" si="34"/>
        <v>6.4828427301417051</v>
      </c>
      <c r="M88" s="257">
        <f t="shared" si="34"/>
        <v>2.9954295206670114</v>
      </c>
      <c r="N88" s="254">
        <f t="shared" si="34"/>
        <v>0</v>
      </c>
      <c r="O88" s="255">
        <f t="shared" si="34"/>
        <v>0</v>
      </c>
      <c r="P88" s="253">
        <f t="shared" si="34"/>
        <v>2.7369495106794437</v>
      </c>
    </row>
    <row r="89" spans="1:16" ht="15.75" thickTop="1">
      <c r="B89" s="159" t="s">
        <v>147</v>
      </c>
      <c r="C89" s="380" t="s">
        <v>300</v>
      </c>
      <c r="D89" s="381">
        <f>D90+D91</f>
        <v>0.68118000000000001</v>
      </c>
      <c r="E89" s="382">
        <f>E90+E91</f>
        <v>4.4788940449809044E-4</v>
      </c>
      <c r="F89" s="383">
        <f t="shared" si="33"/>
        <v>0.23381970587024811</v>
      </c>
      <c r="G89" s="384">
        <f>G90+G91</f>
        <v>7.5908999798932845E-3</v>
      </c>
      <c r="H89" s="385">
        <f>H90+H91</f>
        <v>2.4440096190167043E-2</v>
      </c>
      <c r="I89" s="386">
        <f>I90+I91</f>
        <v>0.20178870970018778</v>
      </c>
      <c r="J89" s="383">
        <f t="shared" si="27"/>
        <v>0.42343492753748019</v>
      </c>
      <c r="K89" s="384">
        <f t="shared" ref="K89:P89" si="35">K90+K91</f>
        <v>0.37108516207862968</v>
      </c>
      <c r="L89" s="385">
        <f t="shared" si="35"/>
        <v>5.2017105067952596E-2</v>
      </c>
      <c r="M89" s="385">
        <f t="shared" si="35"/>
        <v>3.3266039089791574E-4</v>
      </c>
      <c r="N89" s="387">
        <f t="shared" si="35"/>
        <v>0</v>
      </c>
      <c r="O89" s="382">
        <f t="shared" si="35"/>
        <v>0</v>
      </c>
      <c r="P89" s="383">
        <f t="shared" si="35"/>
        <v>2.347747718777355E-2</v>
      </c>
    </row>
    <row r="90" spans="1:16" ht="25.5">
      <c r="B90" s="184" t="s">
        <v>407</v>
      </c>
      <c r="C90" s="185" t="s">
        <v>269</v>
      </c>
      <c r="D90" s="388">
        <f>+[3]S2!AE19/1000</f>
        <v>0.71071723612903226</v>
      </c>
      <c r="E90" s="234">
        <f>IFERROR($D$90*E141/100, 0)</f>
        <v>4.6731072500126396E-4</v>
      </c>
      <c r="F90" s="235">
        <f t="shared" si="33"/>
        <v>0.24395856470918995</v>
      </c>
      <c r="G90" s="236">
        <f>IFERROR($D$90*G141/100, 0)</f>
        <v>7.9200555703950234E-3</v>
      </c>
      <c r="H90" s="237">
        <f>IFERROR($D$90*H141/100, 0)</f>
        <v>2.5499864375059769E-2</v>
      </c>
      <c r="I90" s="238">
        <f>IFERROR($D$90*I141/100, 0)</f>
        <v>0.21053864476373516</v>
      </c>
      <c r="J90" s="235">
        <f t="shared" si="27"/>
        <v>0.44179585627871482</v>
      </c>
      <c r="K90" s="236">
        <f t="shared" ref="K90:P90" si="36">IFERROR($D$90*K141/100, 0)</f>
        <v>0.38717610728591217</v>
      </c>
      <c r="L90" s="237">
        <f t="shared" si="36"/>
        <v>5.4272663826490423E-2</v>
      </c>
      <c r="M90" s="237">
        <f t="shared" si="36"/>
        <v>3.4708516631223781E-4</v>
      </c>
      <c r="N90" s="233">
        <f t="shared" si="36"/>
        <v>0</v>
      </c>
      <c r="O90" s="234">
        <f t="shared" si="36"/>
        <v>0</v>
      </c>
      <c r="P90" s="235">
        <f t="shared" si="36"/>
        <v>2.449550441612617E-2</v>
      </c>
    </row>
    <row r="91" spans="1:16" ht="15.75" thickBot="1">
      <c r="B91" s="184" t="s">
        <v>408</v>
      </c>
      <c r="C91" s="193" t="s">
        <v>303</v>
      </c>
      <c r="D91" s="388">
        <f>+[3]S2!AE20/1000</f>
        <v>-2.9537236129032293E-2</v>
      </c>
      <c r="E91" s="234">
        <f>IFERROR($D$91*E142/100, 0)</f>
        <v>-1.9421320503173544E-5</v>
      </c>
      <c r="F91" s="235">
        <f t="shared" si="33"/>
        <v>-1.0138858838941833E-2</v>
      </c>
      <c r="G91" s="236">
        <f>IFERROR($D$91*G142/100, 0)</f>
        <v>-3.2915559050173884E-4</v>
      </c>
      <c r="H91" s="237">
        <f>IFERROR($D$91*H142/100, 0)</f>
        <v>-1.0597681848927253E-3</v>
      </c>
      <c r="I91" s="238">
        <f>IFERROR($D$91*I142/100, 0)</f>
        <v>-8.7499350635473691E-3</v>
      </c>
      <c r="J91" s="235">
        <f t="shared" si="27"/>
        <v>-1.8360928741234669E-2</v>
      </c>
      <c r="K91" s="236">
        <f t="shared" ref="K91:P91" si="37">IFERROR($D$91*K142/100, 0)</f>
        <v>-1.6090945207282516E-2</v>
      </c>
      <c r="L91" s="237">
        <f t="shared" si="37"/>
        <v>-2.2555587585378293E-3</v>
      </c>
      <c r="M91" s="237">
        <f t="shared" si="37"/>
        <v>-1.4424775414322093E-5</v>
      </c>
      <c r="N91" s="233">
        <f t="shared" si="37"/>
        <v>0</v>
      </c>
      <c r="O91" s="234">
        <f t="shared" si="37"/>
        <v>0</v>
      </c>
      <c r="P91" s="235">
        <f t="shared" si="37"/>
        <v>-1.0180272283526182E-3</v>
      </c>
    </row>
    <row r="92" spans="1:16">
      <c r="B92" s="389" t="s">
        <v>149</v>
      </c>
      <c r="C92" s="269" t="s">
        <v>310</v>
      </c>
      <c r="D92" s="390">
        <f>D93+D94</f>
        <v>15.31706</v>
      </c>
      <c r="E92" s="170">
        <f>E93+E94</f>
        <v>1.0071271737369743E-2</v>
      </c>
      <c r="F92" s="171">
        <f t="shared" si="33"/>
        <v>5.2576858745073878</v>
      </c>
      <c r="G92" s="172">
        <f>G93+G94</f>
        <v>0.17068949535515465</v>
      </c>
      <c r="H92" s="173">
        <f>H93+H94</f>
        <v>0.54956167202583761</v>
      </c>
      <c r="I92" s="174">
        <f>I93+I94</f>
        <v>4.5374347071263958</v>
      </c>
      <c r="J92" s="171">
        <f t="shared" si="27"/>
        <v>9.5213866983576096</v>
      </c>
      <c r="K92" s="172">
        <f t="shared" ref="K92:P92" si="38">K93+K94</f>
        <v>8.3442462971139726</v>
      </c>
      <c r="L92" s="173">
        <f t="shared" si="38"/>
        <v>1.1696601769754458</v>
      </c>
      <c r="M92" s="173">
        <f t="shared" si="38"/>
        <v>7.4802242681917108E-3</v>
      </c>
      <c r="N92" s="169">
        <f t="shared" si="38"/>
        <v>0</v>
      </c>
      <c r="O92" s="170">
        <f t="shared" si="38"/>
        <v>0</v>
      </c>
      <c r="P92" s="171">
        <f t="shared" si="38"/>
        <v>0.52791615539763159</v>
      </c>
    </row>
    <row r="93" spans="1:16" ht="25.5">
      <c r="B93" s="192" t="s">
        <v>151</v>
      </c>
      <c r="C93" s="185" t="s">
        <v>312</v>
      </c>
      <c r="D93" s="388">
        <f>+[3]S2!AE24/1000</f>
        <v>15.31706</v>
      </c>
      <c r="E93" s="234">
        <f>IFERROR($D$93*E144/100, 0)</f>
        <v>1.0071271737369743E-2</v>
      </c>
      <c r="F93" s="235">
        <f t="shared" si="21"/>
        <v>5.2576858745073878</v>
      </c>
      <c r="G93" s="236">
        <f>IFERROR($D$93*G144/100, 0)</f>
        <v>0.17068949535515465</v>
      </c>
      <c r="H93" s="237">
        <f>IFERROR($D$93*H144/100, 0)</f>
        <v>0.54956167202583761</v>
      </c>
      <c r="I93" s="238">
        <f>IFERROR($D$93*I144/100, 0)</f>
        <v>4.5374347071263958</v>
      </c>
      <c r="J93" s="235">
        <f t="shared" si="27"/>
        <v>9.5213866983576096</v>
      </c>
      <c r="K93" s="236">
        <f t="shared" ref="K93:P93" si="39">IFERROR($D$93*K144/100, 0)</f>
        <v>8.3442462971139726</v>
      </c>
      <c r="L93" s="237">
        <f t="shared" si="39"/>
        <v>1.1696601769754458</v>
      </c>
      <c r="M93" s="237">
        <f t="shared" si="39"/>
        <v>7.4802242681917108E-3</v>
      </c>
      <c r="N93" s="233">
        <f t="shared" si="39"/>
        <v>0</v>
      </c>
      <c r="O93" s="234">
        <f t="shared" si="39"/>
        <v>0</v>
      </c>
      <c r="P93" s="235">
        <f t="shared" si="39"/>
        <v>0.52791615539763159</v>
      </c>
    </row>
    <row r="94" spans="1:16" ht="15.75" thickBot="1">
      <c r="B94" s="192" t="s">
        <v>153</v>
      </c>
      <c r="C94" s="185" t="s">
        <v>314</v>
      </c>
      <c r="D94" s="388">
        <f>+[3]S2!AE25/1000</f>
        <v>0</v>
      </c>
      <c r="E94" s="234">
        <f>IFERROR($D$94*E145/100, 0)</f>
        <v>0</v>
      </c>
      <c r="F94" s="235">
        <f t="shared" si="21"/>
        <v>0</v>
      </c>
      <c r="G94" s="236">
        <f>IFERROR($D$94*G145/100, 0)</f>
        <v>0</v>
      </c>
      <c r="H94" s="237">
        <f>IFERROR($D$94*H145/100, 0)</f>
        <v>0</v>
      </c>
      <c r="I94" s="238">
        <f>IFERROR($D$94*I145/100, 0)</f>
        <v>0</v>
      </c>
      <c r="J94" s="235">
        <f t="shared" si="27"/>
        <v>0</v>
      </c>
      <c r="K94" s="236">
        <f t="shared" ref="K94:P94" si="40">IFERROR($D$94*K145/100, 0)</f>
        <v>0</v>
      </c>
      <c r="L94" s="237">
        <f t="shared" si="40"/>
        <v>0</v>
      </c>
      <c r="M94" s="237">
        <f t="shared" si="40"/>
        <v>0</v>
      </c>
      <c r="N94" s="233">
        <f t="shared" si="40"/>
        <v>0</v>
      </c>
      <c r="O94" s="234">
        <f t="shared" si="40"/>
        <v>0</v>
      </c>
      <c r="P94" s="235">
        <f t="shared" si="40"/>
        <v>0</v>
      </c>
    </row>
    <row r="95" spans="1:16">
      <c r="B95" s="389" t="s">
        <v>157</v>
      </c>
      <c r="C95" s="269" t="s">
        <v>316</v>
      </c>
      <c r="D95" s="390">
        <f>D96</f>
        <v>0.75187999999999999</v>
      </c>
      <c r="E95" s="170">
        <f>E96</f>
        <v>4.9437606132596995E-4</v>
      </c>
      <c r="F95" s="171">
        <f t="shared" si="21"/>
        <v>0.25808796566211895</v>
      </c>
      <c r="G95" s="172">
        <f>G96</f>
        <v>8.37876314172783E-3</v>
      </c>
      <c r="H95" s="173">
        <f>H96</f>
        <v>2.6976745534899437E-2</v>
      </c>
      <c r="I95" s="174">
        <f>I96</f>
        <v>0.22273245698549166</v>
      </c>
      <c r="J95" s="171">
        <f t="shared" si="27"/>
        <v>0.46738344243354268</v>
      </c>
      <c r="K95" s="172">
        <f t="shared" ref="K95:P95" si="41">K96</f>
        <v>0.40960026962576718</v>
      </c>
      <c r="L95" s="173">
        <f t="shared" si="41"/>
        <v>5.7415985434822223E-2</v>
      </c>
      <c r="M95" s="173">
        <f t="shared" si="41"/>
        <v>3.6718737295329416E-4</v>
      </c>
      <c r="N95" s="169">
        <f t="shared" si="41"/>
        <v>0</v>
      </c>
      <c r="O95" s="170">
        <f t="shared" si="41"/>
        <v>0</v>
      </c>
      <c r="P95" s="171">
        <f t="shared" si="41"/>
        <v>2.5914215843012386E-2</v>
      </c>
    </row>
    <row r="96" spans="1:16" ht="15.75" thickBot="1">
      <c r="B96" s="192" t="s">
        <v>409</v>
      </c>
      <c r="C96" s="185" t="s">
        <v>318</v>
      </c>
      <c r="D96" s="388">
        <f>+[3]S2!AE21/1000</f>
        <v>0.75187999999999999</v>
      </c>
      <c r="E96" s="234">
        <f>IFERROR($D$96*E147/100, 0)</f>
        <v>4.9437606132596995E-4</v>
      </c>
      <c r="F96" s="235">
        <f>IFERROR($D$96*F147/100, 0)</f>
        <v>0.25808796566211895</v>
      </c>
      <c r="G96" s="236">
        <f>IFERROR($D$96*G147/100, 0)</f>
        <v>8.37876314172783E-3</v>
      </c>
      <c r="H96" s="237">
        <f>IFERROR($D$96*H147/100, 0)</f>
        <v>2.6976745534899437E-2</v>
      </c>
      <c r="I96" s="238">
        <f>IFERROR($D$96*I147/100, 0)</f>
        <v>0.22273245698549166</v>
      </c>
      <c r="J96" s="235">
        <f t="shared" si="27"/>
        <v>0.46738344243354268</v>
      </c>
      <c r="K96" s="236">
        <f t="shared" ref="K96:P96" si="42">IFERROR($D$96*K147/100, 0)</f>
        <v>0.40960026962576718</v>
      </c>
      <c r="L96" s="237">
        <f t="shared" si="42"/>
        <v>5.7415985434822223E-2</v>
      </c>
      <c r="M96" s="237">
        <f t="shared" si="42"/>
        <v>3.6718737295329416E-4</v>
      </c>
      <c r="N96" s="233">
        <f t="shared" si="42"/>
        <v>0</v>
      </c>
      <c r="O96" s="234">
        <f t="shared" si="42"/>
        <v>0</v>
      </c>
      <c r="P96" s="235">
        <f t="shared" si="42"/>
        <v>2.5914215843012386E-2</v>
      </c>
    </row>
    <row r="97" spans="1:20">
      <c r="B97" s="389" t="s">
        <v>159</v>
      </c>
      <c r="C97" s="269" t="s">
        <v>320</v>
      </c>
      <c r="D97" s="390">
        <f>SUM(D98:D102)</f>
        <v>3.34823</v>
      </c>
      <c r="E97" s="170">
        <f>SUM(E98:E102)</f>
        <v>2.2015278499407519E-3</v>
      </c>
      <c r="F97" s="171">
        <f>SUM(G97:I97)</f>
        <v>1.1493029064064431</v>
      </c>
      <c r="G97" s="172">
        <f>SUM(G98:G102)</f>
        <v>3.7311839806920488E-2</v>
      </c>
      <c r="H97" s="173">
        <f t="shared" ref="H97:P97" si="43">SUM(H98:H102)</f>
        <v>0.12013133572154645</v>
      </c>
      <c r="I97" s="174">
        <f t="shared" si="43"/>
        <v>0.99185973087797619</v>
      </c>
      <c r="J97" s="171">
        <f t="shared" si="27"/>
        <v>2.0813258278704856</v>
      </c>
      <c r="K97" s="172">
        <f t="shared" si="43"/>
        <v>1.824009031719267</v>
      </c>
      <c r="L97" s="173">
        <f t="shared" si="43"/>
        <v>0.25568165786087516</v>
      </c>
      <c r="M97" s="173">
        <f t="shared" si="43"/>
        <v>1.6351382903434166E-3</v>
      </c>
      <c r="N97" s="169">
        <f t="shared" si="43"/>
        <v>0</v>
      </c>
      <c r="O97" s="170">
        <f t="shared" si="43"/>
        <v>0</v>
      </c>
      <c r="P97" s="171">
        <f t="shared" si="43"/>
        <v>0.1153997378731305</v>
      </c>
    </row>
    <row r="98" spans="1:20">
      <c r="B98" s="192" t="s">
        <v>410</v>
      </c>
      <c r="C98" s="185" t="s">
        <v>274</v>
      </c>
      <c r="D98" s="388">
        <f>+[3]S2!AE9/1000</f>
        <v>3.34823</v>
      </c>
      <c r="E98" s="234">
        <f>IFERROR($D$98*E149/100, 0)</f>
        <v>2.2015278499407519E-3</v>
      </c>
      <c r="F98" s="235">
        <f>IFERROR($D$98*F149/100, 0)</f>
        <v>1.1493029064064431</v>
      </c>
      <c r="G98" s="236">
        <f>IFERROR($D$98*G149/100, 0)</f>
        <v>3.7311839806920488E-2</v>
      </c>
      <c r="H98" s="237">
        <f>IFERROR($D$98*H149/100, 0)</f>
        <v>0.12013133572154645</v>
      </c>
      <c r="I98" s="238">
        <f>IFERROR($D$98*I149/100, 0)</f>
        <v>0.99185973087797619</v>
      </c>
      <c r="J98" s="235">
        <f t="shared" si="27"/>
        <v>2.0813258278704856</v>
      </c>
      <c r="K98" s="236">
        <f t="shared" ref="K98:P98" si="44">IFERROR($D$98*K149/100, 0)</f>
        <v>1.824009031719267</v>
      </c>
      <c r="L98" s="237">
        <f t="shared" si="44"/>
        <v>0.25568165786087516</v>
      </c>
      <c r="M98" s="237">
        <f t="shared" si="44"/>
        <v>1.6351382903434166E-3</v>
      </c>
      <c r="N98" s="233">
        <f t="shared" si="44"/>
        <v>0</v>
      </c>
      <c r="O98" s="234">
        <f t="shared" si="44"/>
        <v>0</v>
      </c>
      <c r="P98" s="235">
        <f t="shared" si="44"/>
        <v>0.1153997378731305</v>
      </c>
    </row>
    <row r="99" spans="1:20">
      <c r="B99" s="192" t="s">
        <v>411</v>
      </c>
      <c r="C99" s="185" t="s">
        <v>278</v>
      </c>
      <c r="D99" s="388">
        <f>+[3]S2!AE10/1000</f>
        <v>0</v>
      </c>
      <c r="E99" s="234">
        <f>IFERROR($D$99*E150/100, 0)</f>
        <v>0</v>
      </c>
      <c r="F99" s="235">
        <f>IFERROR($D$99*F150/100, 0)</f>
        <v>0</v>
      </c>
      <c r="G99" s="236">
        <f>IFERROR($D$99*G150/100, 0)</f>
        <v>0</v>
      </c>
      <c r="H99" s="237">
        <f>IFERROR($D$99*H150/100, 0)</f>
        <v>0</v>
      </c>
      <c r="I99" s="238">
        <f>IFERROR($D$99*I150/100, 0)</f>
        <v>0</v>
      </c>
      <c r="J99" s="235">
        <f t="shared" si="27"/>
        <v>0</v>
      </c>
      <c r="K99" s="236">
        <f t="shared" ref="K99:P99" si="45">IFERROR($D$99*K150/100, 0)</f>
        <v>0</v>
      </c>
      <c r="L99" s="237">
        <f t="shared" si="45"/>
        <v>0</v>
      </c>
      <c r="M99" s="237">
        <f t="shared" si="45"/>
        <v>0</v>
      </c>
      <c r="N99" s="233">
        <f t="shared" si="45"/>
        <v>0</v>
      </c>
      <c r="O99" s="234">
        <f t="shared" si="45"/>
        <v>0</v>
      </c>
      <c r="P99" s="235">
        <f t="shared" si="45"/>
        <v>0</v>
      </c>
    </row>
    <row r="100" spans="1:20">
      <c r="B100" s="192" t="s">
        <v>412</v>
      </c>
      <c r="C100" s="286" t="s">
        <v>324</v>
      </c>
      <c r="D100" s="388">
        <f>+[3]S2!AE11/1000</f>
        <v>0</v>
      </c>
      <c r="E100" s="234">
        <f>IFERROR($D$100*E151/100, 0)</f>
        <v>0</v>
      </c>
      <c r="F100" s="235">
        <f>IFERROR($D$100*F151/100, 0)</f>
        <v>0</v>
      </c>
      <c r="G100" s="236">
        <f>IFERROR($D$100*G151/100, 0)</f>
        <v>0</v>
      </c>
      <c r="H100" s="237">
        <f>IFERROR($D$100*H151/100, 0)</f>
        <v>0</v>
      </c>
      <c r="I100" s="238">
        <f>IFERROR($D$100*I151/100, 0)</f>
        <v>0</v>
      </c>
      <c r="J100" s="235">
        <f t="shared" si="27"/>
        <v>0</v>
      </c>
      <c r="K100" s="236">
        <f t="shared" ref="K100:P100" si="46">IFERROR($D$100*K151/100, 0)</f>
        <v>0</v>
      </c>
      <c r="L100" s="237">
        <f t="shared" si="46"/>
        <v>0</v>
      </c>
      <c r="M100" s="237">
        <f t="shared" si="46"/>
        <v>0</v>
      </c>
      <c r="N100" s="233">
        <f t="shared" si="46"/>
        <v>0</v>
      </c>
      <c r="O100" s="234">
        <f t="shared" si="46"/>
        <v>0</v>
      </c>
      <c r="P100" s="235">
        <f t="shared" si="46"/>
        <v>0</v>
      </c>
    </row>
    <row r="101" spans="1:20">
      <c r="B101" s="192" t="s">
        <v>413</v>
      </c>
      <c r="C101" s="287" t="s">
        <v>276</v>
      </c>
      <c r="D101" s="388">
        <f>+[3]S2!AE12/1000</f>
        <v>0</v>
      </c>
      <c r="E101" s="234">
        <f>IFERROR($D$101*E152/100, 0)</f>
        <v>0</v>
      </c>
      <c r="F101" s="235">
        <f>IFERROR($D$101*F152/100, 0)</f>
        <v>0</v>
      </c>
      <c r="G101" s="236">
        <f>IFERROR($D$101*G152/100, 0)</f>
        <v>0</v>
      </c>
      <c r="H101" s="237">
        <f>IFERROR($D$101*H152/100, 0)</f>
        <v>0</v>
      </c>
      <c r="I101" s="238">
        <f>IFERROR($D$101*I152/100, 0)</f>
        <v>0</v>
      </c>
      <c r="J101" s="235">
        <f t="shared" si="27"/>
        <v>0</v>
      </c>
      <c r="K101" s="236">
        <f t="shared" ref="K101:P101" si="47">IFERROR($D$101*K152/100, 0)</f>
        <v>0</v>
      </c>
      <c r="L101" s="237">
        <f t="shared" si="47"/>
        <v>0</v>
      </c>
      <c r="M101" s="237">
        <f t="shared" si="47"/>
        <v>0</v>
      </c>
      <c r="N101" s="233">
        <f t="shared" si="47"/>
        <v>0</v>
      </c>
      <c r="O101" s="234">
        <f t="shared" si="47"/>
        <v>0</v>
      </c>
      <c r="P101" s="235">
        <f t="shared" si="47"/>
        <v>0</v>
      </c>
    </row>
    <row r="102" spans="1:20" ht="27" thickBot="1">
      <c r="B102" s="192" t="s">
        <v>414</v>
      </c>
      <c r="C102" s="287" t="s">
        <v>327</v>
      </c>
      <c r="D102" s="388">
        <f>+[3]S2!AE13/1000</f>
        <v>0</v>
      </c>
      <c r="E102" s="234">
        <f>IFERROR($D$102*E153/100, 0)</f>
        <v>0</v>
      </c>
      <c r="F102" s="235">
        <f>IFERROR($D$102*F153/100, 0)</f>
        <v>0</v>
      </c>
      <c r="G102" s="236">
        <f>IFERROR($D$102*G153/100, 0)</f>
        <v>0</v>
      </c>
      <c r="H102" s="237">
        <f>IFERROR($D$102*H153/100, 0)</f>
        <v>0</v>
      </c>
      <c r="I102" s="238">
        <f>IFERROR($D$102*I153/100, 0)</f>
        <v>0</v>
      </c>
      <c r="J102" s="235">
        <f t="shared" si="27"/>
        <v>0</v>
      </c>
      <c r="K102" s="236">
        <f t="shared" ref="K102:P102" si="48">IFERROR($D$102*K153/100, 0)</f>
        <v>0</v>
      </c>
      <c r="L102" s="237">
        <f t="shared" si="48"/>
        <v>0</v>
      </c>
      <c r="M102" s="237">
        <f t="shared" si="48"/>
        <v>0</v>
      </c>
      <c r="N102" s="233">
        <f t="shared" si="48"/>
        <v>0</v>
      </c>
      <c r="O102" s="234">
        <f t="shared" si="48"/>
        <v>0</v>
      </c>
      <c r="P102" s="235">
        <f t="shared" si="48"/>
        <v>0</v>
      </c>
    </row>
    <row r="103" spans="1:20" ht="15.75" thickBot="1">
      <c r="B103" s="389" t="s">
        <v>415</v>
      </c>
      <c r="C103" s="269" t="s">
        <v>329</v>
      </c>
      <c r="D103" s="391">
        <f>+[3]S2!AE7/1000</f>
        <v>4.1111773166118679</v>
      </c>
      <c r="E103" s="170">
        <f>IFERROR($D$103*E154/100, 0)</f>
        <v>2.7031808921626401E-3</v>
      </c>
      <c r="F103" s="171">
        <f>IFERROR($D$103*F154/100, 0)</f>
        <v>1.4111898043844844</v>
      </c>
      <c r="G103" s="172">
        <f>IFERROR($D$103*G154/100, 0)</f>
        <v>4.581393436390787E-2</v>
      </c>
      <c r="H103" s="173">
        <f>IFERROR($D$103*H154/100, 0)</f>
        <v>0.14750516614232198</v>
      </c>
      <c r="I103" s="174">
        <f>IFERROR($D$103*I154/100, 0)</f>
        <v>1.2178707038782544</v>
      </c>
      <c r="J103" s="171">
        <f t="shared" si="27"/>
        <v>2.5555889326657839</v>
      </c>
      <c r="K103" s="172">
        <f t="shared" ref="K103:P103" si="49">IFERROR($D$103*K154/100, 0)</f>
        <v>2.2396384228381647</v>
      </c>
      <c r="L103" s="173">
        <f t="shared" si="49"/>
        <v>0.31394277934053111</v>
      </c>
      <c r="M103" s="173">
        <f t="shared" si="49"/>
        <v>2.0077304870882123E-3</v>
      </c>
      <c r="N103" s="169">
        <f t="shared" si="49"/>
        <v>0</v>
      </c>
      <c r="O103" s="170">
        <f t="shared" si="49"/>
        <v>0</v>
      </c>
      <c r="P103" s="171">
        <f t="shared" si="49"/>
        <v>0.14169539866943717</v>
      </c>
    </row>
    <row r="104" spans="1:20">
      <c r="B104" s="389" t="s">
        <v>416</v>
      </c>
      <c r="C104" s="269" t="s">
        <v>331</v>
      </c>
      <c r="D104" s="390">
        <f>SUM(D105:D108)</f>
        <v>29.810749999999999</v>
      </c>
      <c r="E104" s="170">
        <f>SUM(E105:E108)</f>
        <v>0.93337201921517188</v>
      </c>
      <c r="F104" s="171">
        <f t="shared" ref="F104:F138" si="50">SUM(G104:I104)</f>
        <v>14.438688990392414</v>
      </c>
      <c r="G104" s="172">
        <f>SUM(G105:G108)</f>
        <v>7.2193444951962071</v>
      </c>
      <c r="H104" s="173">
        <f>SUM(H105:H108)</f>
        <v>5.4954639903924143</v>
      </c>
      <c r="I104" s="174">
        <f>SUM(I105:I108)</f>
        <v>1.7238805048037933</v>
      </c>
      <c r="J104" s="171">
        <f t="shared" si="27"/>
        <v>12.714808485588621</v>
      </c>
      <c r="K104" s="172">
        <f t="shared" ref="K104:P104" si="51">SUM(K105:K108)</f>
        <v>5.4954639903924143</v>
      </c>
      <c r="L104" s="173">
        <f t="shared" si="51"/>
        <v>4.2382694951962065</v>
      </c>
      <c r="M104" s="173">
        <f t="shared" si="51"/>
        <v>2.9810750000000006</v>
      </c>
      <c r="N104" s="169">
        <f t="shared" si="51"/>
        <v>0</v>
      </c>
      <c r="O104" s="170">
        <f t="shared" si="51"/>
        <v>0</v>
      </c>
      <c r="P104" s="171">
        <f t="shared" si="51"/>
        <v>1.7238805048037933</v>
      </c>
    </row>
    <row r="105" spans="1:20">
      <c r="B105" s="297" t="s">
        <v>417</v>
      </c>
      <c r="C105" s="298" t="s">
        <v>333</v>
      </c>
      <c r="D105" s="388">
        <f>+[3]S2!AE14/1000</f>
        <v>29.09667</v>
      </c>
      <c r="E105" s="234">
        <f>IFERROR($D$105*E156/100, 0)</f>
        <v>0.9110142358155201</v>
      </c>
      <c r="F105" s="235">
        <f t="shared" si="50"/>
        <v>14.092827882092241</v>
      </c>
      <c r="G105" s="236">
        <f>IFERROR($D$105*G156/100, 0)</f>
        <v>7.0464139410461204</v>
      </c>
      <c r="H105" s="237">
        <f>IFERROR($D$105*H156/100, 0)</f>
        <v>5.3638268820922406</v>
      </c>
      <c r="I105" s="238">
        <f>IFERROR($D$105*I156/100, 0)</f>
        <v>1.6825870589538803</v>
      </c>
      <c r="J105" s="235">
        <f t="shared" si="27"/>
        <v>12.410240823138361</v>
      </c>
      <c r="K105" s="236">
        <f t="shared" ref="K105:P105" si="52">IFERROR($D$105*K156/100, 0)</f>
        <v>5.3638268820922406</v>
      </c>
      <c r="L105" s="237">
        <f t="shared" si="52"/>
        <v>4.1367469410461197</v>
      </c>
      <c r="M105" s="237">
        <f t="shared" si="52"/>
        <v>2.9096670000000007</v>
      </c>
      <c r="N105" s="233">
        <f t="shared" si="52"/>
        <v>0</v>
      </c>
      <c r="O105" s="234">
        <f t="shared" si="52"/>
        <v>0</v>
      </c>
      <c r="P105" s="235">
        <f t="shared" si="52"/>
        <v>1.6825870589538803</v>
      </c>
    </row>
    <row r="106" spans="1:20">
      <c r="B106" s="297" t="s">
        <v>418</v>
      </c>
      <c r="C106" s="298" t="s">
        <v>335</v>
      </c>
      <c r="D106" s="388">
        <f>+[3]S2!AE15/1000</f>
        <v>0.71408000000000005</v>
      </c>
      <c r="E106" s="234">
        <f>IFERROR($D$106*E157/100, 0)</f>
        <v>2.2357783399651804E-2</v>
      </c>
      <c r="F106" s="235">
        <f t="shared" si="50"/>
        <v>0.34586110830017419</v>
      </c>
      <c r="G106" s="236">
        <f>IFERROR($D$106*G157/100, 0)</f>
        <v>0.17293055415008707</v>
      </c>
      <c r="H106" s="237">
        <f>IFERROR($D$106*H157/100, 0)</f>
        <v>0.13163710830017414</v>
      </c>
      <c r="I106" s="238">
        <f>IFERROR($D$106*I157/100, 0)</f>
        <v>4.1293445849912971E-2</v>
      </c>
      <c r="J106" s="235">
        <f t="shared" si="27"/>
        <v>0.30456766245026123</v>
      </c>
      <c r="K106" s="236">
        <f t="shared" ref="K106:P106" si="53">IFERROR($D$106*K157/100, 0)</f>
        <v>0.13163710830017414</v>
      </c>
      <c r="L106" s="237">
        <f t="shared" si="53"/>
        <v>0.10152255415008707</v>
      </c>
      <c r="M106" s="237">
        <f t="shared" si="53"/>
        <v>7.1408000000000013E-2</v>
      </c>
      <c r="N106" s="233">
        <f t="shared" si="53"/>
        <v>0</v>
      </c>
      <c r="O106" s="234">
        <f t="shared" si="53"/>
        <v>0</v>
      </c>
      <c r="P106" s="235">
        <f t="shared" si="53"/>
        <v>4.1293445849912971E-2</v>
      </c>
    </row>
    <row r="107" spans="1:20">
      <c r="B107" s="297" t="s">
        <v>419</v>
      </c>
      <c r="C107" s="298" t="s">
        <v>337</v>
      </c>
      <c r="D107" s="388">
        <f>+[3]S2!AE16/1000</f>
        <v>0</v>
      </c>
      <c r="E107" s="234">
        <f>IFERROR($D$107*E158/100, 0)</f>
        <v>0</v>
      </c>
      <c r="F107" s="235">
        <f t="shared" si="50"/>
        <v>0</v>
      </c>
      <c r="G107" s="236">
        <f>IFERROR($D$107*G158/100, 0)</f>
        <v>0</v>
      </c>
      <c r="H107" s="237">
        <f>IFERROR($D$107*H158/100, 0)</f>
        <v>0</v>
      </c>
      <c r="I107" s="238">
        <f>IFERROR($D$107*I158/100, 0)</f>
        <v>0</v>
      </c>
      <c r="J107" s="235">
        <f t="shared" si="27"/>
        <v>0</v>
      </c>
      <c r="K107" s="236">
        <f t="shared" ref="K107:P107" si="54">IFERROR($D$107*K158/100, 0)</f>
        <v>0</v>
      </c>
      <c r="L107" s="237">
        <f t="shared" si="54"/>
        <v>0</v>
      </c>
      <c r="M107" s="237">
        <f t="shared" si="54"/>
        <v>0</v>
      </c>
      <c r="N107" s="233">
        <f t="shared" si="54"/>
        <v>0</v>
      </c>
      <c r="O107" s="234">
        <f t="shared" si="54"/>
        <v>0</v>
      </c>
      <c r="P107" s="235">
        <f t="shared" si="54"/>
        <v>0</v>
      </c>
    </row>
    <row r="108" spans="1:20" ht="15.75" thickBot="1">
      <c r="B108" s="297" t="s">
        <v>420</v>
      </c>
      <c r="C108" s="286" t="s">
        <v>339</v>
      </c>
      <c r="D108" s="392">
        <f>([3]S2!AE18+[3]S2!AE17)/1000</f>
        <v>0</v>
      </c>
      <c r="E108" s="241">
        <f>IFERROR($D$108*E159/100, 0)</f>
        <v>0</v>
      </c>
      <c r="F108" s="242">
        <f t="shared" si="50"/>
        <v>0</v>
      </c>
      <c r="G108" s="243">
        <f>IFERROR($D$108*G159/100, 0)</f>
        <v>0</v>
      </c>
      <c r="H108" s="244">
        <f>IFERROR($D$108*H159/100, 0)</f>
        <v>0</v>
      </c>
      <c r="I108" s="245">
        <f>IFERROR($D$108*I159/100, 0)</f>
        <v>0</v>
      </c>
      <c r="J108" s="242">
        <f t="shared" si="27"/>
        <v>0</v>
      </c>
      <c r="K108" s="243">
        <f t="shared" ref="K108:P108" si="55">IFERROR($D$108*K159/100, 0)</f>
        <v>0</v>
      </c>
      <c r="L108" s="244">
        <f t="shared" si="55"/>
        <v>0</v>
      </c>
      <c r="M108" s="244">
        <f t="shared" si="55"/>
        <v>0</v>
      </c>
      <c r="N108" s="240">
        <f t="shared" si="55"/>
        <v>0</v>
      </c>
      <c r="O108" s="241">
        <f t="shared" si="55"/>
        <v>0</v>
      </c>
      <c r="P108" s="242">
        <f t="shared" si="55"/>
        <v>0</v>
      </c>
    </row>
    <row r="109" spans="1:20">
      <c r="B109" s="389" t="s">
        <v>421</v>
      </c>
      <c r="C109" s="269" t="s">
        <v>341</v>
      </c>
      <c r="D109" s="390">
        <f>SUM(D110:D112)</f>
        <v>0</v>
      </c>
      <c r="E109" s="170">
        <f>SUM(E110:E112)</f>
        <v>0</v>
      </c>
      <c r="F109" s="171">
        <f t="shared" si="50"/>
        <v>0</v>
      </c>
      <c r="G109" s="172">
        <f>SUM(G110:G112)</f>
        <v>0</v>
      </c>
      <c r="H109" s="173">
        <f>SUM(H110:H112)</f>
        <v>0</v>
      </c>
      <c r="I109" s="174">
        <f>SUM(I110:I112)</f>
        <v>0</v>
      </c>
      <c r="J109" s="171">
        <f t="shared" si="27"/>
        <v>0</v>
      </c>
      <c r="K109" s="172">
        <f t="shared" ref="K109:P109" si="56">SUM(K110:K112)</f>
        <v>0</v>
      </c>
      <c r="L109" s="173">
        <f t="shared" si="56"/>
        <v>0</v>
      </c>
      <c r="M109" s="173">
        <f t="shared" si="56"/>
        <v>0</v>
      </c>
      <c r="N109" s="169">
        <f t="shared" si="56"/>
        <v>0</v>
      </c>
      <c r="O109" s="170">
        <f t="shared" si="56"/>
        <v>0</v>
      </c>
      <c r="P109" s="171">
        <f t="shared" si="56"/>
        <v>0</v>
      </c>
    </row>
    <row r="110" spans="1:20">
      <c r="B110" s="297" t="s">
        <v>422</v>
      </c>
      <c r="C110" s="298" t="s">
        <v>347</v>
      </c>
      <c r="D110" s="388">
        <f>+[3]S2!AE55/1000</f>
        <v>0</v>
      </c>
      <c r="E110" s="234">
        <f>IFERROR($D$110*E161/100, 0)</f>
        <v>0</v>
      </c>
      <c r="F110" s="235">
        <f t="shared" si="50"/>
        <v>0</v>
      </c>
      <c r="G110" s="236">
        <f>IFERROR($D$110*G161/100, 0)</f>
        <v>0</v>
      </c>
      <c r="H110" s="237">
        <f>IFERROR($D$110*H161/100, 0)</f>
        <v>0</v>
      </c>
      <c r="I110" s="238">
        <f>IFERROR($D$110*I161/100, 0)</f>
        <v>0</v>
      </c>
      <c r="J110" s="235">
        <f t="shared" si="27"/>
        <v>0</v>
      </c>
      <c r="K110" s="236">
        <f t="shared" ref="K110:P110" si="57">IFERROR($D$110*K161/100, 0)</f>
        <v>0</v>
      </c>
      <c r="L110" s="237">
        <f t="shared" si="57"/>
        <v>0</v>
      </c>
      <c r="M110" s="237">
        <f t="shared" si="57"/>
        <v>0</v>
      </c>
      <c r="N110" s="233">
        <f t="shared" si="57"/>
        <v>0</v>
      </c>
      <c r="O110" s="234">
        <f t="shared" si="57"/>
        <v>0</v>
      </c>
      <c r="P110" s="235">
        <f t="shared" si="57"/>
        <v>0</v>
      </c>
    </row>
    <row r="111" spans="1:20" s="135" customFormat="1">
      <c r="A111" s="136"/>
      <c r="B111" s="309" t="s">
        <v>423</v>
      </c>
      <c r="C111" s="298" t="s">
        <v>349</v>
      </c>
      <c r="D111" s="393">
        <f>+[3]S2!AE56/1000</f>
        <v>0</v>
      </c>
      <c r="E111" s="394">
        <f>IFERROR($D$111*E162/100, 0)</f>
        <v>0</v>
      </c>
      <c r="F111" s="303">
        <f t="shared" si="50"/>
        <v>0</v>
      </c>
      <c r="G111" s="395">
        <f>IFERROR($D$111*G162/100, 0)</f>
        <v>0</v>
      </c>
      <c r="H111" s="396">
        <f>IFERROR($D$111*H162/100, 0)</f>
        <v>0</v>
      </c>
      <c r="I111" s="397">
        <f>IFERROR($D$111*I162/100, 0)</f>
        <v>0</v>
      </c>
      <c r="J111" s="303">
        <f t="shared" si="27"/>
        <v>0</v>
      </c>
      <c r="K111" s="395">
        <f t="shared" ref="K111:P111" si="58">IFERROR($D$111*K162/100, 0)</f>
        <v>0</v>
      </c>
      <c r="L111" s="396">
        <f t="shared" si="58"/>
        <v>0</v>
      </c>
      <c r="M111" s="396">
        <f t="shared" si="58"/>
        <v>0</v>
      </c>
      <c r="N111" s="398">
        <f t="shared" si="58"/>
        <v>0</v>
      </c>
      <c r="O111" s="394">
        <f t="shared" si="58"/>
        <v>0</v>
      </c>
      <c r="P111" s="303">
        <f t="shared" si="58"/>
        <v>0</v>
      </c>
      <c r="Q111" s="136"/>
      <c r="R111" s="136"/>
      <c r="S111" s="136"/>
      <c r="T111" s="136"/>
    </row>
    <row r="112" spans="1:20" ht="15.75" thickBot="1">
      <c r="B112" s="309" t="s">
        <v>424</v>
      </c>
      <c r="C112" s="310" t="s">
        <v>351</v>
      </c>
      <c r="D112" s="392">
        <f>+[3]S2!AE58/1000</f>
        <v>0</v>
      </c>
      <c r="E112" s="234">
        <f>IFERROR($D$112*E163/100, 0)</f>
        <v>0</v>
      </c>
      <c r="F112" s="242">
        <f t="shared" si="50"/>
        <v>0</v>
      </c>
      <c r="G112" s="243">
        <f>IFERROR($D$112*G163/100, 0)</f>
        <v>0</v>
      </c>
      <c r="H112" s="244">
        <f>IFERROR($D$112*H163/100, 0)</f>
        <v>0</v>
      </c>
      <c r="I112" s="245">
        <f>IFERROR($D$112*I163/100, 0)</f>
        <v>0</v>
      </c>
      <c r="J112" s="242">
        <f t="shared" si="27"/>
        <v>0</v>
      </c>
      <c r="K112" s="243">
        <f t="shared" ref="K112:P112" si="59">IFERROR($D$112*K163/100, 0)</f>
        <v>0</v>
      </c>
      <c r="L112" s="244">
        <f t="shared" si="59"/>
        <v>0</v>
      </c>
      <c r="M112" s="244">
        <f t="shared" si="59"/>
        <v>0</v>
      </c>
      <c r="N112" s="240">
        <f t="shared" si="59"/>
        <v>0</v>
      </c>
      <c r="O112" s="241">
        <f t="shared" si="59"/>
        <v>0</v>
      </c>
      <c r="P112" s="242">
        <f t="shared" si="59"/>
        <v>0</v>
      </c>
    </row>
    <row r="113" spans="2:16">
      <c r="B113" s="389" t="s">
        <v>425</v>
      </c>
      <c r="C113" s="269" t="s">
        <v>353</v>
      </c>
      <c r="D113" s="390">
        <f>SUM(D114:D115)</f>
        <v>0</v>
      </c>
      <c r="E113" s="170">
        <f>E114+E115</f>
        <v>0</v>
      </c>
      <c r="F113" s="171">
        <f t="shared" si="50"/>
        <v>0</v>
      </c>
      <c r="G113" s="172">
        <f>G114+G115</f>
        <v>0</v>
      </c>
      <c r="H113" s="173">
        <f>H114+H115</f>
        <v>0</v>
      </c>
      <c r="I113" s="174">
        <f>I114+I115</f>
        <v>0</v>
      </c>
      <c r="J113" s="171">
        <f t="shared" si="27"/>
        <v>0</v>
      </c>
      <c r="K113" s="172">
        <f t="shared" ref="K113:P113" si="60">K114+K115</f>
        <v>0</v>
      </c>
      <c r="L113" s="173">
        <f t="shared" si="60"/>
        <v>0</v>
      </c>
      <c r="M113" s="173">
        <f t="shared" si="60"/>
        <v>0</v>
      </c>
      <c r="N113" s="169">
        <f t="shared" si="60"/>
        <v>0</v>
      </c>
      <c r="O113" s="170">
        <f t="shared" si="60"/>
        <v>0</v>
      </c>
      <c r="P113" s="171">
        <f t="shared" si="60"/>
        <v>0</v>
      </c>
    </row>
    <row r="114" spans="2:16">
      <c r="B114" s="297" t="s">
        <v>426</v>
      </c>
      <c r="C114" s="296" t="s">
        <v>355</v>
      </c>
      <c r="D114" s="399">
        <f>+[3]S2!AE29/1000</f>
        <v>0</v>
      </c>
      <c r="E114" s="234">
        <f>IFERROR($D$114*E165/100, 0)</f>
        <v>0</v>
      </c>
      <c r="F114" s="235">
        <f t="shared" si="50"/>
        <v>0</v>
      </c>
      <c r="G114" s="236">
        <f>IFERROR($D$114*G165/100, 0)</f>
        <v>0</v>
      </c>
      <c r="H114" s="237">
        <f>IFERROR($D$114*H165/100, 0)</f>
        <v>0</v>
      </c>
      <c r="I114" s="238">
        <f>IFERROR($D$114*I165/100, 0)</f>
        <v>0</v>
      </c>
      <c r="J114" s="235">
        <f t="shared" si="27"/>
        <v>0</v>
      </c>
      <c r="K114" s="236">
        <f t="shared" ref="K114:P114" si="61">IFERROR($D$114*K165/100, 0)</f>
        <v>0</v>
      </c>
      <c r="L114" s="237">
        <f t="shared" si="61"/>
        <v>0</v>
      </c>
      <c r="M114" s="237">
        <f t="shared" si="61"/>
        <v>0</v>
      </c>
      <c r="N114" s="233">
        <f t="shared" si="61"/>
        <v>0</v>
      </c>
      <c r="O114" s="234">
        <f t="shared" si="61"/>
        <v>0</v>
      </c>
      <c r="P114" s="235">
        <f t="shared" si="61"/>
        <v>0</v>
      </c>
    </row>
    <row r="115" spans="2:16" ht="15.75" thickBot="1">
      <c r="B115" s="309" t="s">
        <v>427</v>
      </c>
      <c r="C115" s="286" t="s">
        <v>357</v>
      </c>
      <c r="D115" s="400">
        <f>+[3]S2!AE52/1000</f>
        <v>0</v>
      </c>
      <c r="E115" s="241">
        <f>IFERROR($D$115*E166/100, 0)</f>
        <v>0</v>
      </c>
      <c r="F115" s="242">
        <f t="shared" si="50"/>
        <v>0</v>
      </c>
      <c r="G115" s="243">
        <f>IFERROR($D$115*G166/100, 0)</f>
        <v>0</v>
      </c>
      <c r="H115" s="244">
        <f>IFERROR($D$115*H166/100, 0)</f>
        <v>0</v>
      </c>
      <c r="I115" s="245">
        <f>IFERROR($D$115*I166/100, 0)</f>
        <v>0</v>
      </c>
      <c r="J115" s="242">
        <f t="shared" si="27"/>
        <v>0</v>
      </c>
      <c r="K115" s="243">
        <f t="shared" ref="K115:P115" si="62">IFERROR($D$115*K166/100, 0)</f>
        <v>0</v>
      </c>
      <c r="L115" s="244">
        <f t="shared" si="62"/>
        <v>0</v>
      </c>
      <c r="M115" s="244">
        <f t="shared" si="62"/>
        <v>0</v>
      </c>
      <c r="N115" s="240">
        <f t="shared" si="62"/>
        <v>0</v>
      </c>
      <c r="O115" s="241">
        <f t="shared" si="62"/>
        <v>0</v>
      </c>
      <c r="P115" s="242">
        <f t="shared" si="62"/>
        <v>0</v>
      </c>
    </row>
    <row r="116" spans="2:16">
      <c r="B116" s="389" t="s">
        <v>428</v>
      </c>
      <c r="C116" s="269" t="s">
        <v>359</v>
      </c>
      <c r="D116" s="390">
        <f>SUM(D117:D130)</f>
        <v>5.1234600000000006</v>
      </c>
      <c r="E116" s="170">
        <f>SUM(E117:E130)</f>
        <v>3.3687768994535754E-3</v>
      </c>
      <c r="F116" s="171">
        <f t="shared" si="50"/>
        <v>1.7586627767080383</v>
      </c>
      <c r="G116" s="172">
        <f>SUM(G117:G130)</f>
        <v>5.7094560044311418E-2</v>
      </c>
      <c r="H116" s="173">
        <f t="shared" ref="H116:P116" si="63">SUM(H117:H130)</f>
        <v>0.18382491445208796</v>
      </c>
      <c r="I116" s="174">
        <f t="shared" si="63"/>
        <v>1.5177433022116389</v>
      </c>
      <c r="J116" s="171">
        <f t="shared" si="27"/>
        <v>3.184843820783315</v>
      </c>
      <c r="K116" s="172">
        <f t="shared" si="63"/>
        <v>2.7910977781252768</v>
      </c>
      <c r="L116" s="173">
        <f t="shared" si="63"/>
        <v>0.39124395480115748</v>
      </c>
      <c r="M116" s="173">
        <f t="shared" si="63"/>
        <v>2.5020878568804655E-3</v>
      </c>
      <c r="N116" s="169">
        <f t="shared" si="63"/>
        <v>0</v>
      </c>
      <c r="O116" s="170">
        <f t="shared" si="63"/>
        <v>0</v>
      </c>
      <c r="P116" s="171">
        <f t="shared" si="63"/>
        <v>0.17658462560919327</v>
      </c>
    </row>
    <row r="117" spans="2:16">
      <c r="B117" s="297" t="s">
        <v>429</v>
      </c>
      <c r="C117" s="296" t="s">
        <v>361</v>
      </c>
      <c r="D117" s="388">
        <f>+[3]S2!AE31/1000</f>
        <v>0</v>
      </c>
      <c r="E117" s="234">
        <f>IFERROR($D$117*E168/100, 0)</f>
        <v>0</v>
      </c>
      <c r="F117" s="235">
        <f t="shared" si="50"/>
        <v>0</v>
      </c>
      <c r="G117" s="236">
        <f>IFERROR($D$117*G168/100, 0)</f>
        <v>0</v>
      </c>
      <c r="H117" s="237">
        <f>IFERROR($D$117*H168/100, 0)</f>
        <v>0</v>
      </c>
      <c r="I117" s="238">
        <f>IFERROR($D$117*I168/100, 0)</f>
        <v>0</v>
      </c>
      <c r="J117" s="235">
        <f t="shared" si="27"/>
        <v>0</v>
      </c>
      <c r="K117" s="236">
        <f t="shared" ref="K117:P117" si="64">IFERROR($D$117*K168/100, 0)</f>
        <v>0</v>
      </c>
      <c r="L117" s="237">
        <f t="shared" si="64"/>
        <v>0</v>
      </c>
      <c r="M117" s="237">
        <f t="shared" si="64"/>
        <v>0</v>
      </c>
      <c r="N117" s="233">
        <f t="shared" si="64"/>
        <v>0</v>
      </c>
      <c r="O117" s="234">
        <f t="shared" si="64"/>
        <v>0</v>
      </c>
      <c r="P117" s="235">
        <f t="shared" si="64"/>
        <v>0</v>
      </c>
    </row>
    <row r="118" spans="2:16">
      <c r="B118" s="297" t="s">
        <v>430</v>
      </c>
      <c r="C118" s="296" t="s">
        <v>363</v>
      </c>
      <c r="D118" s="388">
        <f>+[3]S2!AE48/1000</f>
        <v>0</v>
      </c>
      <c r="E118" s="234">
        <f>IFERROR($D$118*E169/100, 0)</f>
        <v>0</v>
      </c>
      <c r="F118" s="235">
        <f t="shared" si="50"/>
        <v>0</v>
      </c>
      <c r="G118" s="236">
        <f>IFERROR($D$118*G169/100, 0)</f>
        <v>0</v>
      </c>
      <c r="H118" s="237">
        <f>IFERROR($D$118*H169/100, 0)</f>
        <v>0</v>
      </c>
      <c r="I118" s="238">
        <f>IFERROR($D$118*I169/100, 0)</f>
        <v>0</v>
      </c>
      <c r="J118" s="235">
        <f t="shared" si="27"/>
        <v>0</v>
      </c>
      <c r="K118" s="236">
        <f t="shared" ref="K118:P118" si="65">IFERROR($D$118*K169/100, 0)</f>
        <v>0</v>
      </c>
      <c r="L118" s="237">
        <f t="shared" si="65"/>
        <v>0</v>
      </c>
      <c r="M118" s="237">
        <f t="shared" si="65"/>
        <v>0</v>
      </c>
      <c r="N118" s="233">
        <f t="shared" si="65"/>
        <v>0</v>
      </c>
      <c r="O118" s="234">
        <f t="shared" si="65"/>
        <v>0</v>
      </c>
      <c r="P118" s="235">
        <f t="shared" si="65"/>
        <v>0</v>
      </c>
    </row>
    <row r="119" spans="2:16">
      <c r="B119" s="297" t="s">
        <v>431</v>
      </c>
      <c r="C119" s="296" t="s">
        <v>365</v>
      </c>
      <c r="D119" s="388">
        <f>+[3]S2!AE37/1000</f>
        <v>0</v>
      </c>
      <c r="E119" s="234">
        <f>IFERROR($D$119*E170/100, 0)</f>
        <v>0</v>
      </c>
      <c r="F119" s="235">
        <f t="shared" si="50"/>
        <v>0</v>
      </c>
      <c r="G119" s="236">
        <f>IFERROR($D$119*G170/100, 0)</f>
        <v>0</v>
      </c>
      <c r="H119" s="237">
        <f>IFERROR($D$119*H170/100, 0)</f>
        <v>0</v>
      </c>
      <c r="I119" s="238">
        <f>IFERROR($D$119*I170/100, 0)</f>
        <v>0</v>
      </c>
      <c r="J119" s="235">
        <f t="shared" ref="J119:J138" si="66">SUM(K119:M119)</f>
        <v>0</v>
      </c>
      <c r="K119" s="236">
        <f t="shared" ref="K119:P119" si="67">IFERROR($D$119*K170/100, 0)</f>
        <v>0</v>
      </c>
      <c r="L119" s="237">
        <f t="shared" si="67"/>
        <v>0</v>
      </c>
      <c r="M119" s="237">
        <f t="shared" si="67"/>
        <v>0</v>
      </c>
      <c r="N119" s="233">
        <f t="shared" si="67"/>
        <v>0</v>
      </c>
      <c r="O119" s="234">
        <f t="shared" si="67"/>
        <v>0</v>
      </c>
      <c r="P119" s="235">
        <f t="shared" si="67"/>
        <v>0</v>
      </c>
    </row>
    <row r="120" spans="2:16">
      <c r="B120" s="297" t="s">
        <v>432</v>
      </c>
      <c r="C120" s="296" t="s">
        <v>367</v>
      </c>
      <c r="D120" s="388">
        <f>+[3]S2!AE30/1000</f>
        <v>0</v>
      </c>
      <c r="E120" s="234">
        <f>IFERROR($D$120*E171/100, 0)</f>
        <v>0</v>
      </c>
      <c r="F120" s="235">
        <f t="shared" si="50"/>
        <v>0</v>
      </c>
      <c r="G120" s="236">
        <f>IFERROR($D$120*G171/100, 0)</f>
        <v>0</v>
      </c>
      <c r="H120" s="237">
        <f>IFERROR($D$120*H171/100, 0)</f>
        <v>0</v>
      </c>
      <c r="I120" s="238">
        <f>IFERROR($D$120*I171/100, 0)</f>
        <v>0</v>
      </c>
      <c r="J120" s="235">
        <f t="shared" si="66"/>
        <v>0</v>
      </c>
      <c r="K120" s="236">
        <f t="shared" ref="K120:P120" si="68">IFERROR($D$120*K171/100, 0)</f>
        <v>0</v>
      </c>
      <c r="L120" s="237">
        <f t="shared" si="68"/>
        <v>0</v>
      </c>
      <c r="M120" s="237">
        <f t="shared" si="68"/>
        <v>0</v>
      </c>
      <c r="N120" s="233">
        <f t="shared" si="68"/>
        <v>0</v>
      </c>
      <c r="O120" s="234">
        <f t="shared" si="68"/>
        <v>0</v>
      </c>
      <c r="P120" s="235">
        <f t="shared" si="68"/>
        <v>0</v>
      </c>
    </row>
    <row r="121" spans="2:16">
      <c r="B121" s="297" t="s">
        <v>433</v>
      </c>
      <c r="C121" s="296" t="s">
        <v>369</v>
      </c>
      <c r="D121" s="388">
        <f>+[3]S2!AE46/1000</f>
        <v>0</v>
      </c>
      <c r="E121" s="234">
        <f>IFERROR($D$121*E172/100, 0)</f>
        <v>0</v>
      </c>
      <c r="F121" s="235">
        <f t="shared" si="50"/>
        <v>0</v>
      </c>
      <c r="G121" s="236">
        <f>IFERROR($D$121*G172/100, 0)</f>
        <v>0</v>
      </c>
      <c r="H121" s="237">
        <f>IFERROR($D$121*H172/100, 0)</f>
        <v>0</v>
      </c>
      <c r="I121" s="238">
        <f>IFERROR($D$121*I172/100, 0)</f>
        <v>0</v>
      </c>
      <c r="J121" s="235">
        <f t="shared" si="66"/>
        <v>0</v>
      </c>
      <c r="K121" s="236">
        <f t="shared" ref="K121:P121" si="69">IFERROR($D$121*K172/100, 0)</f>
        <v>0</v>
      </c>
      <c r="L121" s="237">
        <f t="shared" si="69"/>
        <v>0</v>
      </c>
      <c r="M121" s="237">
        <f t="shared" si="69"/>
        <v>0</v>
      </c>
      <c r="N121" s="233">
        <f t="shared" si="69"/>
        <v>0</v>
      </c>
      <c r="O121" s="234">
        <f t="shared" si="69"/>
        <v>0</v>
      </c>
      <c r="P121" s="235">
        <f t="shared" si="69"/>
        <v>0</v>
      </c>
    </row>
    <row r="122" spans="2:16">
      <c r="B122" s="297" t="s">
        <v>434</v>
      </c>
      <c r="C122" s="296" t="s">
        <v>371</v>
      </c>
      <c r="D122" s="399">
        <f>+[3]S2!AE41/1000</f>
        <v>0</v>
      </c>
      <c r="E122" s="234">
        <f>IFERROR($D$122*E173/100, 0)</f>
        <v>0</v>
      </c>
      <c r="F122" s="235">
        <f t="shared" si="50"/>
        <v>0</v>
      </c>
      <c r="G122" s="236">
        <f>IFERROR($D$122*G173/100, 0)</f>
        <v>0</v>
      </c>
      <c r="H122" s="237">
        <f>IFERROR($D$122*H173/100, 0)</f>
        <v>0</v>
      </c>
      <c r="I122" s="238">
        <f>IFERROR($D$122*I173/100, 0)</f>
        <v>0</v>
      </c>
      <c r="J122" s="235">
        <f t="shared" si="66"/>
        <v>0</v>
      </c>
      <c r="K122" s="236">
        <f t="shared" ref="K122:P122" si="70">IFERROR($D$122*K173/100, 0)</f>
        <v>0</v>
      </c>
      <c r="L122" s="237">
        <f t="shared" si="70"/>
        <v>0</v>
      </c>
      <c r="M122" s="237">
        <f t="shared" si="70"/>
        <v>0</v>
      </c>
      <c r="N122" s="233">
        <f t="shared" si="70"/>
        <v>0</v>
      </c>
      <c r="O122" s="234">
        <f t="shared" si="70"/>
        <v>0</v>
      </c>
      <c r="P122" s="235">
        <f t="shared" si="70"/>
        <v>0</v>
      </c>
    </row>
    <row r="123" spans="2:16">
      <c r="B123" s="297" t="s">
        <v>435</v>
      </c>
      <c r="C123" s="296" t="s">
        <v>373</v>
      </c>
      <c r="D123" s="388">
        <f>+[3]S2!AE35/1000</f>
        <v>0</v>
      </c>
      <c r="E123" s="234">
        <f>IFERROR($D$123*E174/100, 0)</f>
        <v>0</v>
      </c>
      <c r="F123" s="235">
        <f t="shared" si="50"/>
        <v>0</v>
      </c>
      <c r="G123" s="236">
        <f>IFERROR($D$123*G174/100, 0)</f>
        <v>0</v>
      </c>
      <c r="H123" s="237">
        <f>IFERROR($D$123*H174/100, 0)</f>
        <v>0</v>
      </c>
      <c r="I123" s="238">
        <f>IFERROR($D$123*I174/100, 0)</f>
        <v>0</v>
      </c>
      <c r="J123" s="235">
        <f t="shared" si="66"/>
        <v>0</v>
      </c>
      <c r="K123" s="236">
        <f t="shared" ref="K123:P123" si="71">IFERROR($D$123*K174/100, 0)</f>
        <v>0</v>
      </c>
      <c r="L123" s="237">
        <f t="shared" si="71"/>
        <v>0</v>
      </c>
      <c r="M123" s="237">
        <f t="shared" si="71"/>
        <v>0</v>
      </c>
      <c r="N123" s="233">
        <f t="shared" si="71"/>
        <v>0</v>
      </c>
      <c r="O123" s="234">
        <f t="shared" si="71"/>
        <v>0</v>
      </c>
      <c r="P123" s="235">
        <f t="shared" si="71"/>
        <v>0</v>
      </c>
    </row>
    <row r="124" spans="2:16">
      <c r="B124" s="297" t="s">
        <v>436</v>
      </c>
      <c r="C124" s="296" t="s">
        <v>375</v>
      </c>
      <c r="D124" s="388">
        <f>+[3]S2!AE47/1000</f>
        <v>0</v>
      </c>
      <c r="E124" s="234">
        <f>IFERROR($D$124*E175/100, 0)</f>
        <v>0</v>
      </c>
      <c r="F124" s="235">
        <f t="shared" si="50"/>
        <v>0</v>
      </c>
      <c r="G124" s="236">
        <f>IFERROR($D$124*G175/100, 0)</f>
        <v>0</v>
      </c>
      <c r="H124" s="237">
        <f>IFERROR($D$124*H175/100, 0)</f>
        <v>0</v>
      </c>
      <c r="I124" s="238">
        <f>IFERROR($D$124*I175/100, 0)</f>
        <v>0</v>
      </c>
      <c r="J124" s="235">
        <f t="shared" si="66"/>
        <v>0</v>
      </c>
      <c r="K124" s="236">
        <f t="shared" ref="K124:P124" si="72">IFERROR($D$124*K175/100, 0)</f>
        <v>0</v>
      </c>
      <c r="L124" s="237">
        <f t="shared" si="72"/>
        <v>0</v>
      </c>
      <c r="M124" s="237">
        <f t="shared" si="72"/>
        <v>0</v>
      </c>
      <c r="N124" s="233">
        <f t="shared" si="72"/>
        <v>0</v>
      </c>
      <c r="O124" s="234">
        <f t="shared" si="72"/>
        <v>0</v>
      </c>
      <c r="P124" s="235">
        <f t="shared" si="72"/>
        <v>0</v>
      </c>
    </row>
    <row r="125" spans="2:16">
      <c r="B125" s="297" t="s">
        <v>437</v>
      </c>
      <c r="C125" s="296" t="s">
        <v>377</v>
      </c>
      <c r="D125" s="388">
        <f>+[3]S2!AE34/1000</f>
        <v>0</v>
      </c>
      <c r="E125" s="234">
        <f>IFERROR($D$125*E176/100, 0)</f>
        <v>0</v>
      </c>
      <c r="F125" s="235">
        <f t="shared" si="50"/>
        <v>0</v>
      </c>
      <c r="G125" s="236">
        <f>IFERROR($D$125*G176/100, 0)</f>
        <v>0</v>
      </c>
      <c r="H125" s="237">
        <f>IFERROR($D$125*H176/100, 0)</f>
        <v>0</v>
      </c>
      <c r="I125" s="238">
        <f>IFERROR($D$125*I176/100, 0)</f>
        <v>0</v>
      </c>
      <c r="J125" s="235">
        <f t="shared" si="66"/>
        <v>0</v>
      </c>
      <c r="K125" s="236">
        <f t="shared" ref="K125:P125" si="73">IFERROR($D$125*K176/100, 0)</f>
        <v>0</v>
      </c>
      <c r="L125" s="237">
        <f t="shared" si="73"/>
        <v>0</v>
      </c>
      <c r="M125" s="237">
        <f t="shared" si="73"/>
        <v>0</v>
      </c>
      <c r="N125" s="233">
        <f t="shared" si="73"/>
        <v>0</v>
      </c>
      <c r="O125" s="234">
        <f t="shared" si="73"/>
        <v>0</v>
      </c>
      <c r="P125" s="235">
        <f t="shared" si="73"/>
        <v>0</v>
      </c>
    </row>
    <row r="126" spans="2:16">
      <c r="B126" s="297" t="s">
        <v>438</v>
      </c>
      <c r="C126" s="296" t="s">
        <v>379</v>
      </c>
      <c r="D126" s="388">
        <f>+[3]S2!AE38/1000</f>
        <v>0</v>
      </c>
      <c r="E126" s="234">
        <f>IFERROR($D$126*E177/100, 0)</f>
        <v>0</v>
      </c>
      <c r="F126" s="235">
        <f t="shared" si="50"/>
        <v>0</v>
      </c>
      <c r="G126" s="236">
        <f>IFERROR($D$126*G177/100, 0)</f>
        <v>0</v>
      </c>
      <c r="H126" s="237">
        <f>IFERROR($D$126*H177/100, 0)</f>
        <v>0</v>
      </c>
      <c r="I126" s="238">
        <f>IFERROR($D$126*I177/100, 0)</f>
        <v>0</v>
      </c>
      <c r="J126" s="235">
        <f t="shared" si="66"/>
        <v>0</v>
      </c>
      <c r="K126" s="236">
        <f t="shared" ref="K126:P126" si="74">IFERROR($D$126*K177/100, 0)</f>
        <v>0</v>
      </c>
      <c r="L126" s="237">
        <f t="shared" si="74"/>
        <v>0</v>
      </c>
      <c r="M126" s="237">
        <f t="shared" si="74"/>
        <v>0</v>
      </c>
      <c r="N126" s="233">
        <f t="shared" si="74"/>
        <v>0</v>
      </c>
      <c r="O126" s="234">
        <f t="shared" si="74"/>
        <v>0</v>
      </c>
      <c r="P126" s="235">
        <f t="shared" si="74"/>
        <v>0</v>
      </c>
    </row>
    <row r="127" spans="2:16">
      <c r="B127" s="297" t="s">
        <v>439</v>
      </c>
      <c r="C127" s="296" t="s">
        <v>381</v>
      </c>
      <c r="D127" s="388">
        <f>+[3]S2!AE26/1000</f>
        <v>4.2065200000000003</v>
      </c>
      <c r="E127" s="234">
        <f>IFERROR($D$127*E178/100, 0)</f>
        <v>2.7658706036720214E-3</v>
      </c>
      <c r="F127" s="235">
        <f t="shared" si="50"/>
        <v>1.4439168342248982</v>
      </c>
      <c r="G127" s="236">
        <f>IFERROR($D$127*G178/100, 0)</f>
        <v>4.6876409441587691E-2</v>
      </c>
      <c r="H127" s="237">
        <f>IFERROR($D$127*H178/100, 0)</f>
        <v>0.15092597173414002</v>
      </c>
      <c r="I127" s="238">
        <f>IFERROR($D$127*I178/100, 0)</f>
        <v>1.2461144530491706</v>
      </c>
      <c r="J127" s="235">
        <f t="shared" si="66"/>
        <v>2.6148558257508459</v>
      </c>
      <c r="K127" s="236">
        <f t="shared" ref="K127:P127" si="75">IFERROR($D$127*K178/100, 0)</f>
        <v>2.2915780791963907</v>
      </c>
      <c r="L127" s="237">
        <f t="shared" si="75"/>
        <v>0.32122345460883173</v>
      </c>
      <c r="M127" s="237">
        <f t="shared" si="75"/>
        <v>2.0542919456236247E-3</v>
      </c>
      <c r="N127" s="233">
        <f t="shared" si="75"/>
        <v>0</v>
      </c>
      <c r="O127" s="234">
        <f t="shared" si="75"/>
        <v>0</v>
      </c>
      <c r="P127" s="235">
        <f t="shared" si="75"/>
        <v>0.14498146942058368</v>
      </c>
    </row>
    <row r="128" spans="2:16">
      <c r="B128" s="297" t="s">
        <v>440</v>
      </c>
      <c r="C128" s="296" t="s">
        <v>383</v>
      </c>
      <c r="D128" s="388">
        <f>+[3]S2!AE32/1000</f>
        <v>0</v>
      </c>
      <c r="E128" s="234">
        <f>IFERROR($D$128*E179/100, 0)</f>
        <v>0</v>
      </c>
      <c r="F128" s="235">
        <f t="shared" si="50"/>
        <v>0</v>
      </c>
      <c r="G128" s="236">
        <f>IFERROR($D$128*G179/100, 0)</f>
        <v>0</v>
      </c>
      <c r="H128" s="237">
        <f>IFERROR($D$128*H179/100, 0)</f>
        <v>0</v>
      </c>
      <c r="I128" s="238">
        <f>IFERROR($D$128*I179/100, 0)</f>
        <v>0</v>
      </c>
      <c r="J128" s="235">
        <f t="shared" si="66"/>
        <v>0</v>
      </c>
      <c r="K128" s="236">
        <f t="shared" ref="K128:P128" si="76">IFERROR($D$128*K179/100, 0)</f>
        <v>0</v>
      </c>
      <c r="L128" s="237">
        <f t="shared" si="76"/>
        <v>0</v>
      </c>
      <c r="M128" s="237">
        <f t="shared" si="76"/>
        <v>0</v>
      </c>
      <c r="N128" s="233">
        <f t="shared" si="76"/>
        <v>0</v>
      </c>
      <c r="O128" s="234">
        <f t="shared" si="76"/>
        <v>0</v>
      </c>
      <c r="P128" s="235">
        <f t="shared" si="76"/>
        <v>0</v>
      </c>
    </row>
    <row r="129" spans="1:20">
      <c r="B129" s="297" t="s">
        <v>441</v>
      </c>
      <c r="C129" s="296" t="s">
        <v>385</v>
      </c>
      <c r="D129" s="388">
        <f>+[3]S2!AE43/1000</f>
        <v>0</v>
      </c>
      <c r="E129" s="234">
        <f>IFERROR($D$129*E180/100, 0)</f>
        <v>0</v>
      </c>
      <c r="F129" s="235">
        <f t="shared" si="50"/>
        <v>0</v>
      </c>
      <c r="G129" s="236">
        <f>IFERROR($D$129*G180/100, 0)</f>
        <v>0</v>
      </c>
      <c r="H129" s="237">
        <f>IFERROR($D$129*H180/100, 0)</f>
        <v>0</v>
      </c>
      <c r="I129" s="238">
        <f>IFERROR($D$129*I180/100, 0)</f>
        <v>0</v>
      </c>
      <c r="J129" s="235">
        <f t="shared" si="66"/>
        <v>0</v>
      </c>
      <c r="K129" s="236">
        <f t="shared" ref="K129:P129" si="77">IFERROR($D$129*K180/100, 0)</f>
        <v>0</v>
      </c>
      <c r="L129" s="237">
        <f t="shared" si="77"/>
        <v>0</v>
      </c>
      <c r="M129" s="237">
        <f t="shared" si="77"/>
        <v>0</v>
      </c>
      <c r="N129" s="233">
        <f t="shared" si="77"/>
        <v>0</v>
      </c>
      <c r="O129" s="234">
        <f t="shared" si="77"/>
        <v>0</v>
      </c>
      <c r="P129" s="235">
        <f t="shared" si="77"/>
        <v>0</v>
      </c>
    </row>
    <row r="130" spans="1:20" ht="15.75" thickBot="1">
      <c r="B130" s="401" t="s">
        <v>442</v>
      </c>
      <c r="C130" s="335" t="s">
        <v>387</v>
      </c>
      <c r="D130" s="402">
        <f>+[3]S2!AE45/1000</f>
        <v>0.91694000000000009</v>
      </c>
      <c r="E130" s="403">
        <f>IFERROR($D$130*E181/100, 0)</f>
        <v>6.0290629578155415E-4</v>
      </c>
      <c r="F130" s="404">
        <f t="shared" si="50"/>
        <v>0.31474594248314003</v>
      </c>
      <c r="G130" s="405">
        <f>IFERROR($D$130*G181/100, 0)</f>
        <v>1.0218150602723731E-2</v>
      </c>
      <c r="H130" s="406">
        <f>IFERROR($D$130*H181/100, 0)</f>
        <v>3.2898942717947931E-2</v>
      </c>
      <c r="I130" s="407">
        <f>IFERROR($D$130*I181/100, 0)</f>
        <v>0.27162884916246838</v>
      </c>
      <c r="J130" s="404">
        <f t="shared" si="66"/>
        <v>0.56998799503246889</v>
      </c>
      <c r="K130" s="405">
        <f t="shared" ref="K130:P130" si="78">IFERROR($D$130*K181/100, 0)</f>
        <v>0.49951969892888626</v>
      </c>
      <c r="L130" s="406">
        <f t="shared" si="78"/>
        <v>7.0020500192325766E-2</v>
      </c>
      <c r="M130" s="406">
        <f t="shared" si="78"/>
        <v>4.4779591125684095E-4</v>
      </c>
      <c r="N130" s="408">
        <f t="shared" si="78"/>
        <v>0</v>
      </c>
      <c r="O130" s="403">
        <f t="shared" si="78"/>
        <v>0</v>
      </c>
      <c r="P130" s="404">
        <f t="shared" si="78"/>
        <v>3.1603156188609594E-2</v>
      </c>
    </row>
    <row r="131" spans="1:20" ht="15.75" thickBot="1">
      <c r="B131" s="409" t="s">
        <v>443</v>
      </c>
      <c r="C131" s="346" t="s">
        <v>389</v>
      </c>
      <c r="D131" s="410">
        <f>+[3]S2!AE44/1000</f>
        <v>0</v>
      </c>
      <c r="E131" s="411">
        <f>IFERROR($D$131*E182/100, 0)</f>
        <v>0</v>
      </c>
      <c r="F131" s="349">
        <f t="shared" si="50"/>
        <v>0</v>
      </c>
      <c r="G131" s="412">
        <f>IFERROR($D$131*G182/100, 0)</f>
        <v>0</v>
      </c>
      <c r="H131" s="413">
        <f>IFERROR($D$131*H182/100, 0)</f>
        <v>0</v>
      </c>
      <c r="I131" s="414">
        <f>IFERROR($D$131*I182/100, 0)</f>
        <v>0</v>
      </c>
      <c r="J131" s="349">
        <f t="shared" si="66"/>
        <v>0</v>
      </c>
      <c r="K131" s="412">
        <f t="shared" ref="K131:P131" si="79">IFERROR($D$131*K182/100, 0)</f>
        <v>0</v>
      </c>
      <c r="L131" s="413">
        <f t="shared" si="79"/>
        <v>0</v>
      </c>
      <c r="M131" s="413">
        <f t="shared" si="79"/>
        <v>0</v>
      </c>
      <c r="N131" s="347">
        <f t="shared" si="79"/>
        <v>0</v>
      </c>
      <c r="O131" s="411">
        <f t="shared" si="79"/>
        <v>0</v>
      </c>
      <c r="P131" s="349">
        <f t="shared" si="79"/>
        <v>0</v>
      </c>
    </row>
    <row r="132" spans="1:20">
      <c r="B132" s="389" t="s">
        <v>444</v>
      </c>
      <c r="C132" s="229" t="s">
        <v>391</v>
      </c>
      <c r="D132" s="390">
        <f>SUM(D133:D138)</f>
        <v>6.0389999999999999E-2</v>
      </c>
      <c r="E132" s="170">
        <f>SUM(E133:E138)</f>
        <v>3.9707626673771514E-5</v>
      </c>
      <c r="F132" s="171">
        <f t="shared" si="50"/>
        <v>2.072928159591339E-2</v>
      </c>
      <c r="G132" s="172">
        <f>SUM(G133:G138)</f>
        <v>6.7297109396305746E-4</v>
      </c>
      <c r="H132" s="173">
        <f t="shared" ref="H132:P132" si="80">SUM(H133:H138)</f>
        <v>2.1667362648994217E-3</v>
      </c>
      <c r="I132" s="174">
        <f t="shared" si="80"/>
        <v>1.7889574237050912E-2</v>
      </c>
      <c r="J132" s="171">
        <f t="shared" si="66"/>
        <v>3.7539615481940798E-2</v>
      </c>
      <c r="K132" s="172">
        <f t="shared" si="80"/>
        <v>3.2898548016571903E-2</v>
      </c>
      <c r="L132" s="173">
        <f t="shared" si="80"/>
        <v>4.61157546471367E-3</v>
      </c>
      <c r="M132" s="173">
        <f t="shared" si="80"/>
        <v>2.9492000655223483E-5</v>
      </c>
      <c r="N132" s="169">
        <f t="shared" si="80"/>
        <v>0</v>
      </c>
      <c r="O132" s="170">
        <f t="shared" si="80"/>
        <v>0</v>
      </c>
      <c r="P132" s="171">
        <f t="shared" si="80"/>
        <v>2.0813952954720407E-3</v>
      </c>
    </row>
    <row r="133" spans="1:20">
      <c r="B133" s="415" t="s">
        <v>445</v>
      </c>
      <c r="C133" s="416" t="s">
        <v>393</v>
      </c>
      <c r="D133" s="417">
        <f>+[3]S2!AE49/1000</f>
        <v>0</v>
      </c>
      <c r="E133" s="418">
        <f>IFERROR($D$133*E183/100, 0)</f>
        <v>0</v>
      </c>
      <c r="F133" s="360">
        <f t="shared" si="50"/>
        <v>0</v>
      </c>
      <c r="G133" s="419">
        <f>IFERROR($D$133*G183/100, 0)</f>
        <v>0</v>
      </c>
      <c r="H133" s="420">
        <f>IFERROR($D$133*H183/100, 0)</f>
        <v>0</v>
      </c>
      <c r="I133" s="421">
        <f>IFERROR($D$133*I183/100, 0)</f>
        <v>0</v>
      </c>
      <c r="J133" s="360">
        <f t="shared" si="66"/>
        <v>0</v>
      </c>
      <c r="K133" s="419">
        <f t="shared" ref="K133:P133" si="81">IFERROR($D$133*K183/100, 0)</f>
        <v>0</v>
      </c>
      <c r="L133" s="420">
        <f t="shared" si="81"/>
        <v>0</v>
      </c>
      <c r="M133" s="420">
        <f t="shared" si="81"/>
        <v>0</v>
      </c>
      <c r="N133" s="358">
        <f t="shared" si="81"/>
        <v>0</v>
      </c>
      <c r="O133" s="418">
        <f t="shared" si="81"/>
        <v>0</v>
      </c>
      <c r="P133" s="360">
        <f t="shared" si="81"/>
        <v>0</v>
      </c>
    </row>
    <row r="134" spans="1:20">
      <c r="B134" s="415" t="s">
        <v>446</v>
      </c>
      <c r="C134" s="422" t="s">
        <v>395</v>
      </c>
      <c r="D134" s="417">
        <f>+[3]S2!AE28/1000</f>
        <v>3.0640000000000001E-2</v>
      </c>
      <c r="E134" s="418">
        <f>IFERROR($D$134*E183/100, 0)</f>
        <v>2.0146409691742994E-5</v>
      </c>
      <c r="F134" s="360">
        <f t="shared" si="50"/>
        <v>1.0517390099334101E-2</v>
      </c>
      <c r="G134" s="419">
        <f>IFERROR($D$134*G183/100, 0)</f>
        <v>3.4144451596337277E-4</v>
      </c>
      <c r="H134" s="420">
        <f>IFERROR($D$134*H183/100, 0)</f>
        <v>1.0993343129080688E-3</v>
      </c>
      <c r="I134" s="421">
        <f>IFERROR($D$134*I183/100, 0)</f>
        <v>9.0766112704626593E-3</v>
      </c>
      <c r="J134" s="360">
        <f t="shared" si="66"/>
        <v>1.9046428520726379E-2</v>
      </c>
      <c r="K134" s="419">
        <f t="shared" ref="K134:P134" si="82">IFERROR($D$134*K183/100, 0)</f>
        <v>1.6691695830895234E-2</v>
      </c>
      <c r="L134" s="420">
        <f t="shared" si="82"/>
        <v>2.3397693697437797E-3</v>
      </c>
      <c r="M134" s="420">
        <f t="shared" si="82"/>
        <v>1.4963320087366247E-5</v>
      </c>
      <c r="N134" s="358">
        <f t="shared" si="82"/>
        <v>0</v>
      </c>
      <c r="O134" s="418">
        <f t="shared" si="82"/>
        <v>0</v>
      </c>
      <c r="P134" s="360">
        <f t="shared" si="82"/>
        <v>1.0560349702477781E-3</v>
      </c>
    </row>
    <row r="135" spans="1:20">
      <c r="B135" s="297" t="s">
        <v>447</v>
      </c>
      <c r="C135" s="296" t="s">
        <v>397</v>
      </c>
      <c r="D135" s="388">
        <f>+[3]S2!AE27/1000</f>
        <v>0</v>
      </c>
      <c r="E135" s="234">
        <f>IFERROR($D$135*E183/100, 0)</f>
        <v>0</v>
      </c>
      <c r="F135" s="235">
        <f t="shared" si="50"/>
        <v>0</v>
      </c>
      <c r="G135" s="236">
        <f>IFERROR($D$135*G183/100, 0)</f>
        <v>0</v>
      </c>
      <c r="H135" s="237">
        <f>IFERROR($D$135*H183/100, 0)</f>
        <v>0</v>
      </c>
      <c r="I135" s="238">
        <f>IFERROR($D$135*I183/100, 0)</f>
        <v>0</v>
      </c>
      <c r="J135" s="235">
        <f t="shared" si="66"/>
        <v>0</v>
      </c>
      <c r="K135" s="236">
        <f t="shared" ref="K135:P135" si="83">IFERROR($D$135*K183/100, 0)</f>
        <v>0</v>
      </c>
      <c r="L135" s="237">
        <f t="shared" si="83"/>
        <v>0</v>
      </c>
      <c r="M135" s="237">
        <f t="shared" si="83"/>
        <v>0</v>
      </c>
      <c r="N135" s="233">
        <f t="shared" si="83"/>
        <v>0</v>
      </c>
      <c r="O135" s="234">
        <f t="shared" si="83"/>
        <v>0</v>
      </c>
      <c r="P135" s="235">
        <f t="shared" si="83"/>
        <v>0</v>
      </c>
    </row>
    <row r="136" spans="1:20">
      <c r="B136" s="309" t="s">
        <v>448</v>
      </c>
      <c r="C136" s="286" t="s">
        <v>399</v>
      </c>
      <c r="D136" s="392">
        <f>+[3]S2!AE36/1000</f>
        <v>2.9749999999999999E-2</v>
      </c>
      <c r="E136" s="241">
        <f>IFERROR($D$136*E183/100, 0)</f>
        <v>1.956121698202852E-5</v>
      </c>
      <c r="F136" s="242">
        <f t="shared" si="50"/>
        <v>1.0211891496579292E-2</v>
      </c>
      <c r="G136" s="243">
        <f>IFERROR($D$136*G183/100, 0)</f>
        <v>3.3152657799968469E-4</v>
      </c>
      <c r="H136" s="244">
        <f>IFERROR($D$136*H183/100, 0)</f>
        <v>1.0674019519913527E-3</v>
      </c>
      <c r="I136" s="245">
        <f>IFERROR($D$136*I183/100, 0)</f>
        <v>8.8129629665882545E-3</v>
      </c>
      <c r="J136" s="242">
        <f t="shared" si="66"/>
        <v>1.8493186961214419E-2</v>
      </c>
      <c r="K136" s="243">
        <f t="shared" ref="K136:P136" si="84">IFERROR($D$136*K183/100, 0)</f>
        <v>1.6206852185676669E-2</v>
      </c>
      <c r="L136" s="244">
        <f t="shared" si="84"/>
        <v>2.2718060949698904E-3</v>
      </c>
      <c r="M136" s="244">
        <f t="shared" si="84"/>
        <v>1.4528680567857238E-5</v>
      </c>
      <c r="N136" s="240">
        <f t="shared" si="84"/>
        <v>0</v>
      </c>
      <c r="O136" s="241">
        <f t="shared" si="84"/>
        <v>0</v>
      </c>
      <c r="P136" s="242">
        <f t="shared" si="84"/>
        <v>1.0253603252242626E-3</v>
      </c>
    </row>
    <row r="137" spans="1:20">
      <c r="B137" s="309" t="s">
        <v>449</v>
      </c>
      <c r="C137" s="423" t="s">
        <v>401</v>
      </c>
      <c r="D137" s="392">
        <f>+[3]S2!AE50/1000</f>
        <v>0</v>
      </c>
      <c r="E137" s="241">
        <f>IFERROR($D$137*E183/100, 0)</f>
        <v>0</v>
      </c>
      <c r="F137" s="242">
        <f t="shared" si="50"/>
        <v>0</v>
      </c>
      <c r="G137" s="243">
        <f>IFERROR($D$137*G183/100, 0)</f>
        <v>0</v>
      </c>
      <c r="H137" s="244">
        <f>IFERROR($D$137*H183/100, 0)</f>
        <v>0</v>
      </c>
      <c r="I137" s="245">
        <f>IFERROR($D$137*I183/100, 0)</f>
        <v>0</v>
      </c>
      <c r="J137" s="242">
        <f t="shared" si="66"/>
        <v>0</v>
      </c>
      <c r="K137" s="243">
        <f t="shared" ref="K137:P137" si="85">IFERROR($D$137*K183/100, 0)</f>
        <v>0</v>
      </c>
      <c r="L137" s="244">
        <f t="shared" si="85"/>
        <v>0</v>
      </c>
      <c r="M137" s="244">
        <f t="shared" si="85"/>
        <v>0</v>
      </c>
      <c r="N137" s="240">
        <f t="shared" si="85"/>
        <v>0</v>
      </c>
      <c r="O137" s="241">
        <f t="shared" si="85"/>
        <v>0</v>
      </c>
      <c r="P137" s="242">
        <f t="shared" si="85"/>
        <v>0</v>
      </c>
    </row>
    <row r="138" spans="1:20" ht="15.75" thickBot="1">
      <c r="B138" s="309" t="s">
        <v>450</v>
      </c>
      <c r="C138" s="423" t="s">
        <v>405</v>
      </c>
      <c r="D138" s="392">
        <f>+[3]S2!AE51/1000</f>
        <v>0</v>
      </c>
      <c r="E138" s="241">
        <f>IFERROR($D$138*E183/100, 0)</f>
        <v>0</v>
      </c>
      <c r="F138" s="242">
        <f t="shared" si="50"/>
        <v>0</v>
      </c>
      <c r="G138" s="243">
        <f>IFERROR($D$138*G183/100, 0)</f>
        <v>0</v>
      </c>
      <c r="H138" s="244">
        <f>IFERROR($D$138*H183/100, 0)</f>
        <v>0</v>
      </c>
      <c r="I138" s="245">
        <f>IFERROR($D$138*I183/100, 0)</f>
        <v>0</v>
      </c>
      <c r="J138" s="242">
        <f t="shared" si="66"/>
        <v>0</v>
      </c>
      <c r="K138" s="243">
        <f t="shared" ref="K138:P138" si="86">IFERROR($D$138*K183/100, 0)</f>
        <v>0</v>
      </c>
      <c r="L138" s="244">
        <f t="shared" si="86"/>
        <v>0</v>
      </c>
      <c r="M138" s="244">
        <f t="shared" si="86"/>
        <v>0</v>
      </c>
      <c r="N138" s="240">
        <f t="shared" si="86"/>
        <v>0</v>
      </c>
      <c r="O138" s="241">
        <f t="shared" si="86"/>
        <v>0</v>
      </c>
      <c r="P138" s="242">
        <f t="shared" si="86"/>
        <v>0</v>
      </c>
    </row>
    <row r="139" spans="1:20" ht="102.75" thickBot="1">
      <c r="B139" s="140" t="s">
        <v>60</v>
      </c>
      <c r="C139" s="141" t="s">
        <v>451</v>
      </c>
      <c r="D139" s="142" t="s">
        <v>452</v>
      </c>
      <c r="E139" s="143" t="s">
        <v>253</v>
      </c>
      <c r="F139" s="144" t="s">
        <v>254</v>
      </c>
      <c r="G139" s="145" t="s">
        <v>255</v>
      </c>
      <c r="H139" s="146" t="s">
        <v>256</v>
      </c>
      <c r="I139" s="147" t="s">
        <v>257</v>
      </c>
      <c r="J139" s="148" t="s">
        <v>258</v>
      </c>
      <c r="K139" s="145" t="s">
        <v>259</v>
      </c>
      <c r="L139" s="146" t="s">
        <v>260</v>
      </c>
      <c r="M139" s="147" t="s">
        <v>261</v>
      </c>
      <c r="N139" s="150" t="s">
        <v>262</v>
      </c>
      <c r="O139" s="143" t="s">
        <v>453</v>
      </c>
      <c r="P139" s="144" t="s">
        <v>454</v>
      </c>
    </row>
    <row r="140" spans="1:20">
      <c r="B140" s="424" t="s">
        <v>62</v>
      </c>
      <c r="C140" s="425" t="str">
        <f>Q140&amp;" "&amp;INDEX('[3]9.Nesikliai'!$I$19:$I$70,MATCH(A141,'[3]9.Nesikliai'!$B$19:$B$70,0))</f>
        <v>C.1.  Punktui Tiesiogiai paslaugoms priskirto naudojamo turto buhalterinė įsigijimo vertė</v>
      </c>
      <c r="D140" s="426"/>
      <c r="E140" s="427"/>
      <c r="F140" s="428"/>
      <c r="G140" s="427"/>
      <c r="H140" s="427"/>
      <c r="I140" s="427"/>
      <c r="J140" s="428"/>
      <c r="K140" s="427"/>
      <c r="L140" s="427"/>
      <c r="M140" s="427"/>
      <c r="N140" s="427"/>
      <c r="O140" s="427"/>
      <c r="P140" s="427"/>
      <c r="Q140" s="136" t="s">
        <v>455</v>
      </c>
    </row>
    <row r="141" spans="1:20" ht="25.5">
      <c r="A141" s="136" t="str">
        <f>+'[3]9.Nesikliai'!B31</f>
        <v>C1.Elektros energija įrenginiams</v>
      </c>
      <c r="B141" s="424">
        <v>1</v>
      </c>
      <c r="C141" s="429" t="s">
        <v>269</v>
      </c>
      <c r="D141" s="430">
        <f>E141+F141+J141+N141+O141+P141</f>
        <v>100</v>
      </c>
      <c r="E141" s="431">
        <f>+VLOOKUP($A141,'[3]9.Nesikliai'!$B$19:$AE$87,'[3]9.Nesikliai'!T$16,0)</f>
        <v>6.5751989855558066E-2</v>
      </c>
      <c r="F141" s="432">
        <f t="shared" ref="F141:F183" si="87">SUM(G141:I141)</f>
        <v>34.325685702787538</v>
      </c>
      <c r="G141" s="431">
        <f>+VLOOKUP($A141,'[3]9.Nesikliai'!$B$19:$AE$87,'[3]9.Nesikliai'!V$16,0)</f>
        <v>1.1143750520997806</v>
      </c>
      <c r="H141" s="431">
        <f>+VLOOKUP($A141,'[3]9.Nesikliai'!$B$19:$AE$87,'[3]9.Nesikliai'!W$16,0)</f>
        <v>3.5879057209793368</v>
      </c>
      <c r="I141" s="431">
        <f>+VLOOKUP($A141,'[3]9.Nesikliai'!$B$19:$AE$87,'[3]9.Nesikliai'!X$16,0)</f>
        <v>29.623404929708418</v>
      </c>
      <c r="J141" s="432">
        <f>SUM(K141:M141)</f>
        <v>62.161972978871987</v>
      </c>
      <c r="K141" s="431">
        <f>+VLOOKUP($A141,'[3]9.Nesikliai'!$B$19:$AE$87,'[3]9.Nesikliai'!Z$16,0)</f>
        <v>54.476814069501408</v>
      </c>
      <c r="L141" s="431">
        <f>+VLOOKUP($A141,'[3]9.Nesikliai'!$B$19:$AE$87,'[3]9.Nesikliai'!AA$16,0)</f>
        <v>7.6363230083021527</v>
      </c>
      <c r="M141" s="431">
        <f>+VLOOKUP($A141,'[3]9.Nesikliai'!$B$19:$AE$87,'[3]9.Nesikliai'!AB$16,0)</f>
        <v>4.8835901068427695E-2</v>
      </c>
      <c r="N141" s="431">
        <f>+VLOOKUP($A141,'[3]9.Nesikliai'!$B$19:$AE$87,'[3]9.Nesikliai'!AC$16,0)</f>
        <v>0</v>
      </c>
      <c r="O141" s="431">
        <f>+VLOOKUP($A141,'[3]9.Nesikliai'!$B$19:$AE$87,'[3]9.Nesikliai'!AD$16,0)</f>
        <v>0</v>
      </c>
      <c r="P141" s="431">
        <f>+VLOOKUP($A141,'[3]9.Nesikliai'!$B$19:$AE$87,'[3]9.Nesikliai'!AE$16,0)</f>
        <v>3.4465893284849161</v>
      </c>
    </row>
    <row r="142" spans="1:20" ht="15.75" thickBot="1">
      <c r="A142" s="136" t="str">
        <f>+'[3]9.Nesikliai'!B32</f>
        <v>C2.Elektros energija patalpų eksploatacijai</v>
      </c>
      <c r="B142" s="433">
        <v>2</v>
      </c>
      <c r="C142" s="434" t="s">
        <v>303</v>
      </c>
      <c r="D142" s="435">
        <f>E142+F142+J142+N142+O142+P142</f>
        <v>100</v>
      </c>
      <c r="E142" s="436">
        <f>+VLOOKUP($A142,'[3]9.Nesikliai'!$B$19:$AE$87,'[3]9.Nesikliai'!T$16,0)</f>
        <v>6.5751989855558066E-2</v>
      </c>
      <c r="F142" s="437">
        <f t="shared" si="87"/>
        <v>34.325685702787538</v>
      </c>
      <c r="G142" s="436">
        <f>+VLOOKUP($A142,'[3]9.Nesikliai'!$B$19:$AE$87,'[3]9.Nesikliai'!V$16,0)</f>
        <v>1.1143750520997806</v>
      </c>
      <c r="H142" s="436">
        <f>+VLOOKUP($A142,'[3]9.Nesikliai'!$B$19:$AE$87,'[3]9.Nesikliai'!W$16,0)</f>
        <v>3.5879057209793368</v>
      </c>
      <c r="I142" s="436">
        <f>+VLOOKUP($A142,'[3]9.Nesikliai'!$B$19:$AE$87,'[3]9.Nesikliai'!X$16,0)</f>
        <v>29.623404929708418</v>
      </c>
      <c r="J142" s="437">
        <f>SUM(K142:M142)</f>
        <v>62.161972978871987</v>
      </c>
      <c r="K142" s="436">
        <f>+VLOOKUP($A142,'[3]9.Nesikliai'!$B$19:$AE$87,'[3]9.Nesikliai'!Z$16,0)</f>
        <v>54.476814069501408</v>
      </c>
      <c r="L142" s="436">
        <f>+VLOOKUP($A142,'[3]9.Nesikliai'!$B$19:$AE$87,'[3]9.Nesikliai'!AA$16,0)</f>
        <v>7.6363230083021527</v>
      </c>
      <c r="M142" s="436">
        <f>+VLOOKUP($A142,'[3]9.Nesikliai'!$B$19:$AE$87,'[3]9.Nesikliai'!AB$16,0)</f>
        <v>4.8835901068427695E-2</v>
      </c>
      <c r="N142" s="436">
        <f>+VLOOKUP($A142,'[3]9.Nesikliai'!$B$19:$AE$87,'[3]9.Nesikliai'!AC$16,0)</f>
        <v>0</v>
      </c>
      <c r="O142" s="436">
        <f>+VLOOKUP($A142,'[3]9.Nesikliai'!$B$19:$AE$87,'[3]9.Nesikliai'!AD$16,0)</f>
        <v>0</v>
      </c>
      <c r="P142" s="436">
        <f>+VLOOKUP($A142,'[3]9.Nesikliai'!$B$19:$AE$87,'[3]9.Nesikliai'!AE$16,0)</f>
        <v>3.4465893284849161</v>
      </c>
    </row>
    <row r="143" spans="1:20" s="135" customFormat="1">
      <c r="A143" s="136"/>
      <c r="B143" s="438" t="s">
        <v>66</v>
      </c>
      <c r="C143" s="439" t="str">
        <f>Q143&amp;" "&amp;INDEX('[3]9.Nesikliai'!$I$19:$I$70,MATCH(A144,'[3]9.Nesikliai'!$B$19:$B$70,0))</f>
        <v>C.2.  Punktui  Tiesiogiai paslaugoms priskirto naudojamo turto buhalterinė įsigijimo vertė</v>
      </c>
      <c r="D143" s="440"/>
      <c r="E143" s="441"/>
      <c r="F143" s="442"/>
      <c r="G143" s="441"/>
      <c r="H143" s="441"/>
      <c r="I143" s="441"/>
      <c r="J143" s="442"/>
      <c r="K143" s="441"/>
      <c r="L143" s="441"/>
      <c r="M143" s="441"/>
      <c r="N143" s="441"/>
      <c r="O143" s="441"/>
      <c r="P143" s="441"/>
      <c r="Q143" s="136" t="s">
        <v>456</v>
      </c>
      <c r="R143" s="136"/>
      <c r="S143" s="136"/>
      <c r="T143" s="136"/>
    </row>
    <row r="144" spans="1:20" s="135" customFormat="1" ht="25.5">
      <c r="A144" s="136" t="str">
        <f>+'[3]9.Nesikliai'!B36</f>
        <v>E1.Kuras mašinoms ir gamybiniam transportui</v>
      </c>
      <c r="B144" s="443">
        <v>1</v>
      </c>
      <c r="C144" s="444" t="s">
        <v>312</v>
      </c>
      <c r="D144" s="445">
        <f>E144+F144+J144+N144+O144+P144</f>
        <v>100</v>
      </c>
      <c r="E144" s="446">
        <f>+VLOOKUP($A144,'[3]9.Nesikliai'!$B$19:$AE$87,'[3]9.Nesikliai'!T$16,0)</f>
        <v>6.5751989855558066E-2</v>
      </c>
      <c r="F144" s="447">
        <f t="shared" si="87"/>
        <v>34.325685702787538</v>
      </c>
      <c r="G144" s="446">
        <f>+VLOOKUP($A144,'[3]9.Nesikliai'!$B$19:$AE$87,'[3]9.Nesikliai'!V$16,0)</f>
        <v>1.1143750520997806</v>
      </c>
      <c r="H144" s="446">
        <f>+VLOOKUP($A144,'[3]9.Nesikliai'!$B$19:$AE$87,'[3]9.Nesikliai'!W$16,0)</f>
        <v>3.5879057209793368</v>
      </c>
      <c r="I144" s="446">
        <f>+VLOOKUP($A144,'[3]9.Nesikliai'!$B$19:$AE$87,'[3]9.Nesikliai'!X$16,0)</f>
        <v>29.623404929708418</v>
      </c>
      <c r="J144" s="447">
        <f>SUM(K144:M144)</f>
        <v>62.161972978871987</v>
      </c>
      <c r="K144" s="446">
        <f>+VLOOKUP($A144,'[3]9.Nesikliai'!$B$19:$AE$87,'[3]9.Nesikliai'!Z$16,0)</f>
        <v>54.476814069501408</v>
      </c>
      <c r="L144" s="446">
        <f>+VLOOKUP($A144,'[3]9.Nesikliai'!$B$19:$AE$87,'[3]9.Nesikliai'!AA$16,0)</f>
        <v>7.6363230083021527</v>
      </c>
      <c r="M144" s="446">
        <f>+VLOOKUP($A144,'[3]9.Nesikliai'!$B$19:$AE$87,'[3]9.Nesikliai'!AB$16,0)</f>
        <v>4.8835901068427695E-2</v>
      </c>
      <c r="N144" s="446">
        <f>+VLOOKUP($A144,'[3]9.Nesikliai'!$B$19:$AE$87,'[3]9.Nesikliai'!AC$16,0)</f>
        <v>0</v>
      </c>
      <c r="O144" s="446">
        <f>+VLOOKUP($A144,'[3]9.Nesikliai'!$B$19:$AE$87,'[3]9.Nesikliai'!AD$16,0)</f>
        <v>0</v>
      </c>
      <c r="P144" s="446">
        <f>+VLOOKUP($A144,'[3]9.Nesikliai'!$B$19:$AE$87,'[3]9.Nesikliai'!AE$16,0)</f>
        <v>3.4465893284849161</v>
      </c>
      <c r="Q144" s="136"/>
      <c r="R144" s="136"/>
      <c r="S144" s="136"/>
      <c r="T144" s="136"/>
    </row>
    <row r="145" spans="1:20" s="135" customFormat="1" ht="15.75" thickBot="1">
      <c r="A145" s="136" t="str">
        <f>+'[3]9.Nesikliai'!B37</f>
        <v>E2.Kuras lengviesiams automobiliams</v>
      </c>
      <c r="B145" s="448">
        <v>2</v>
      </c>
      <c r="C145" s="449" t="s">
        <v>314</v>
      </c>
      <c r="D145" s="450">
        <f>E145+F145+J145+N145+O145+P145</f>
        <v>100</v>
      </c>
      <c r="E145" s="451">
        <f>+VLOOKUP($A145,'[3]9.Nesikliai'!$B$19:$AE$87,'[3]9.Nesikliai'!T$16,0)</f>
        <v>6.5751989855558066E-2</v>
      </c>
      <c r="F145" s="452">
        <f t="shared" si="87"/>
        <v>34.325685702787538</v>
      </c>
      <c r="G145" s="451">
        <f>+VLOOKUP($A145,'[3]9.Nesikliai'!$B$19:$AE$87,'[3]9.Nesikliai'!V$16,0)</f>
        <v>1.1143750520997806</v>
      </c>
      <c r="H145" s="451">
        <f>+VLOOKUP($A145,'[3]9.Nesikliai'!$B$19:$AE$87,'[3]9.Nesikliai'!W$16,0)</f>
        <v>3.5879057209793368</v>
      </c>
      <c r="I145" s="451">
        <f>+VLOOKUP($A145,'[3]9.Nesikliai'!$B$19:$AE$87,'[3]9.Nesikliai'!X$16,0)</f>
        <v>29.623404929708418</v>
      </c>
      <c r="J145" s="452">
        <f>SUM(K145:M145)</f>
        <v>62.161972978871987</v>
      </c>
      <c r="K145" s="451">
        <f>+VLOOKUP($A145,'[3]9.Nesikliai'!$B$19:$AE$87,'[3]9.Nesikliai'!Z$16,0)</f>
        <v>54.476814069501408</v>
      </c>
      <c r="L145" s="451">
        <f>+VLOOKUP($A145,'[3]9.Nesikliai'!$B$19:$AE$87,'[3]9.Nesikliai'!AA$16,0)</f>
        <v>7.6363230083021527</v>
      </c>
      <c r="M145" s="451">
        <f>+VLOOKUP($A145,'[3]9.Nesikliai'!$B$19:$AE$87,'[3]9.Nesikliai'!AB$16,0)</f>
        <v>4.8835901068427695E-2</v>
      </c>
      <c r="N145" s="451">
        <f>+VLOOKUP($A145,'[3]9.Nesikliai'!$B$19:$AE$87,'[3]9.Nesikliai'!AC$16,0)</f>
        <v>0</v>
      </c>
      <c r="O145" s="451">
        <f>+VLOOKUP($A145,'[3]9.Nesikliai'!$B$19:$AE$87,'[3]9.Nesikliai'!AD$16,0)</f>
        <v>0</v>
      </c>
      <c r="P145" s="451">
        <f>+VLOOKUP($A145,'[3]9.Nesikliai'!$B$19:$AE$87,'[3]9.Nesikliai'!AE$16,0)</f>
        <v>3.4465893284849161</v>
      </c>
      <c r="Q145" s="136"/>
      <c r="R145" s="136"/>
      <c r="S145" s="136"/>
      <c r="T145" s="136"/>
    </row>
    <row r="146" spans="1:20" s="135" customFormat="1" ht="30" customHeight="1">
      <c r="A146" s="136"/>
      <c r="B146" s="438" t="s">
        <v>68</v>
      </c>
      <c r="C146" s="425" t="str">
        <f>Q146&amp;" "&amp;INDEX('[3]9.Nesikliai'!$I$19:$I$70,MATCH(A147,'[3]9.Nesikliai'!$B$19:$B$70,0))</f>
        <v>C.3.  Punktui  Tiesiogiai paslaugoms priskirto naudojamo turto buhalterinė įsigijimo vertė</v>
      </c>
      <c r="D146" s="440"/>
      <c r="E146" s="441"/>
      <c r="F146" s="442"/>
      <c r="G146" s="441"/>
      <c r="H146" s="441"/>
      <c r="I146" s="441"/>
      <c r="J146" s="442"/>
      <c r="K146" s="441"/>
      <c r="L146" s="441"/>
      <c r="M146" s="441"/>
      <c r="N146" s="441"/>
      <c r="O146" s="441"/>
      <c r="P146" s="441"/>
      <c r="Q146" s="136" t="s">
        <v>457</v>
      </c>
      <c r="R146" s="136"/>
      <c r="S146" s="136"/>
      <c r="T146" s="136"/>
    </row>
    <row r="147" spans="1:20" s="135" customFormat="1" ht="15.75" thickBot="1">
      <c r="A147" s="136" t="str">
        <f>+'[3]9.Nesikliai'!B33</f>
        <v>C3.Šilumos energija</v>
      </c>
      <c r="B147" s="448">
        <v>1</v>
      </c>
      <c r="C147" s="453" t="s">
        <v>318</v>
      </c>
      <c r="D147" s="450">
        <f>E147+F147+J147+N147+O147+P147</f>
        <v>100</v>
      </c>
      <c r="E147" s="451">
        <f>+VLOOKUP($A147,'[3]9.Nesikliai'!$B$19:$AE$87,'[3]9.Nesikliai'!T$16,0)</f>
        <v>6.5751989855558066E-2</v>
      </c>
      <c r="F147" s="452">
        <f t="shared" si="87"/>
        <v>34.325685702787538</v>
      </c>
      <c r="G147" s="451">
        <f>+VLOOKUP($A147,'[3]9.Nesikliai'!$B$19:$AE$87,'[3]9.Nesikliai'!V$16,0)</f>
        <v>1.1143750520997806</v>
      </c>
      <c r="H147" s="451">
        <f>+VLOOKUP($A147,'[3]9.Nesikliai'!$B$19:$AE$87,'[3]9.Nesikliai'!W$16,0)</f>
        <v>3.5879057209793368</v>
      </c>
      <c r="I147" s="451">
        <f>+VLOOKUP($A147,'[3]9.Nesikliai'!$B$19:$AE$87,'[3]9.Nesikliai'!X$16,0)</f>
        <v>29.623404929708418</v>
      </c>
      <c r="J147" s="452">
        <f>SUM(K147:M147)</f>
        <v>62.161972978871987</v>
      </c>
      <c r="K147" s="451">
        <f>+VLOOKUP($A147,'[3]9.Nesikliai'!$B$19:$AE$87,'[3]9.Nesikliai'!Z$16,0)</f>
        <v>54.476814069501408</v>
      </c>
      <c r="L147" s="451">
        <f>+VLOOKUP($A147,'[3]9.Nesikliai'!$B$19:$AE$87,'[3]9.Nesikliai'!AA$16,0)</f>
        <v>7.6363230083021527</v>
      </c>
      <c r="M147" s="451">
        <f>+VLOOKUP($A147,'[3]9.Nesikliai'!$B$19:$AE$87,'[3]9.Nesikliai'!AB$16,0)</f>
        <v>4.8835901068427695E-2</v>
      </c>
      <c r="N147" s="451">
        <f>+VLOOKUP($A147,'[3]9.Nesikliai'!$B$19:$AE$87,'[3]9.Nesikliai'!AC$16,0)</f>
        <v>0</v>
      </c>
      <c r="O147" s="451">
        <f>+VLOOKUP($A147,'[3]9.Nesikliai'!$B$19:$AE$87,'[3]9.Nesikliai'!AD$16,0)</f>
        <v>0</v>
      </c>
      <c r="P147" s="451">
        <f>+VLOOKUP($A147,'[3]9.Nesikliai'!$B$19:$AE$87,'[3]9.Nesikliai'!AE$16,0)</f>
        <v>3.4465893284849161</v>
      </c>
      <c r="Q147" s="136"/>
      <c r="R147" s="136"/>
      <c r="S147" s="136"/>
      <c r="T147" s="136"/>
    </row>
    <row r="148" spans="1:20" s="135" customFormat="1" ht="30.75" customHeight="1">
      <c r="A148" s="136"/>
      <c r="B148" s="438" t="s">
        <v>70</v>
      </c>
      <c r="C148" s="454" t="str">
        <f>Q148&amp;" "&amp;INDEX('[3]9.Nesikliai'!$I$19:$I$70,MATCH(A149,'[3]9.Nesikliai'!$B$19:$B$70,0))</f>
        <v>C.4.  Punktui  Tiesiogiai paslaugoms priskirto naudojamo turto buhalterinė įsigijimo vertė</v>
      </c>
      <c r="D148" s="440"/>
      <c r="E148" s="441"/>
      <c r="F148" s="442"/>
      <c r="G148" s="441"/>
      <c r="H148" s="441"/>
      <c r="I148" s="441"/>
      <c r="J148" s="442"/>
      <c r="K148" s="441"/>
      <c r="L148" s="441"/>
      <c r="M148" s="441"/>
      <c r="N148" s="441"/>
      <c r="O148" s="441"/>
      <c r="P148" s="441"/>
      <c r="Q148" s="136" t="s">
        <v>458</v>
      </c>
      <c r="R148" s="136"/>
      <c r="S148" s="136"/>
      <c r="T148" s="136"/>
    </row>
    <row r="149" spans="1:20" s="135" customFormat="1">
      <c r="A149" s="136" t="str">
        <f>+'[3]9.Nesikliai'!B21</f>
        <v>A3.Eksploatacinės medžiagos ir remontas</v>
      </c>
      <c r="B149" s="443">
        <v>1</v>
      </c>
      <c r="C149" s="444" t="s">
        <v>274</v>
      </c>
      <c r="D149" s="445">
        <f t="shared" ref="D149:D154" si="88">E149+F149+J149+N149+O149+P149</f>
        <v>100</v>
      </c>
      <c r="E149" s="446">
        <f>+VLOOKUP($A149,'[3]9.Nesikliai'!$B$19:$AE$87,'[3]9.Nesikliai'!T$16,0)</f>
        <v>6.5751989855558066E-2</v>
      </c>
      <c r="F149" s="447">
        <f t="shared" si="87"/>
        <v>34.325685702787538</v>
      </c>
      <c r="G149" s="446">
        <f>+VLOOKUP($A149,'[3]9.Nesikliai'!$B$19:$AE$87,'[3]9.Nesikliai'!V$16,0)</f>
        <v>1.1143750520997806</v>
      </c>
      <c r="H149" s="446">
        <f>+VLOOKUP($A149,'[3]9.Nesikliai'!$B$19:$AE$87,'[3]9.Nesikliai'!W$16,0)</f>
        <v>3.5879057209793368</v>
      </c>
      <c r="I149" s="446">
        <f>+VLOOKUP($A149,'[3]9.Nesikliai'!$B$19:$AE$87,'[3]9.Nesikliai'!X$16,0)</f>
        <v>29.623404929708418</v>
      </c>
      <c r="J149" s="447">
        <f t="shared" ref="J149:J154" si="89">SUM(K149:M149)</f>
        <v>62.161972978871987</v>
      </c>
      <c r="K149" s="446">
        <f>+VLOOKUP($A149,'[3]9.Nesikliai'!$B$19:$AE$87,'[3]9.Nesikliai'!Z$16,0)</f>
        <v>54.476814069501408</v>
      </c>
      <c r="L149" s="446">
        <f>+VLOOKUP($A149,'[3]9.Nesikliai'!$B$19:$AE$87,'[3]9.Nesikliai'!AA$16,0)</f>
        <v>7.6363230083021527</v>
      </c>
      <c r="M149" s="446">
        <f>+VLOOKUP($A149,'[3]9.Nesikliai'!$B$19:$AE$87,'[3]9.Nesikliai'!AB$16,0)</f>
        <v>4.8835901068427695E-2</v>
      </c>
      <c r="N149" s="446">
        <f>+VLOOKUP($A149,'[3]9.Nesikliai'!$B$19:$AE$87,'[3]9.Nesikliai'!AC$16,0)</f>
        <v>0</v>
      </c>
      <c r="O149" s="446">
        <f>+VLOOKUP($A149,'[3]9.Nesikliai'!$B$19:$AE$87,'[3]9.Nesikliai'!AD$16,0)</f>
        <v>0</v>
      </c>
      <c r="P149" s="446">
        <f>+VLOOKUP($A149,'[3]9.Nesikliai'!$B$19:$AE$87,'[3]9.Nesikliai'!AE$16,0)</f>
        <v>3.4465893284849161</v>
      </c>
      <c r="Q149" s="136"/>
      <c r="R149" s="136"/>
      <c r="S149" s="136"/>
      <c r="T149" s="136"/>
    </row>
    <row r="150" spans="1:20" s="135" customFormat="1">
      <c r="A150" s="136" t="str">
        <f>+'[3]9.Nesikliai'!B22</f>
        <v>A4.Remonto ir aptarnavimo paslaugų pirkimo sąnaudos</v>
      </c>
      <c r="B150" s="443">
        <v>2</v>
      </c>
      <c r="C150" s="444" t="s">
        <v>278</v>
      </c>
      <c r="D150" s="445">
        <f t="shared" si="88"/>
        <v>100</v>
      </c>
      <c r="E150" s="446">
        <f>+VLOOKUP($A150,'[3]9.Nesikliai'!$B$19:$AE$87,'[3]9.Nesikliai'!T$16,0)</f>
        <v>6.5751989855558066E-2</v>
      </c>
      <c r="F150" s="447">
        <f t="shared" si="87"/>
        <v>34.325685702787538</v>
      </c>
      <c r="G150" s="446">
        <f>+VLOOKUP($A150,'[3]9.Nesikliai'!$B$19:$AE$87,'[3]9.Nesikliai'!V$16,0)</f>
        <v>1.1143750520997806</v>
      </c>
      <c r="H150" s="446">
        <f>+VLOOKUP($A150,'[3]9.Nesikliai'!$B$19:$AE$87,'[3]9.Nesikliai'!W$16,0)</f>
        <v>3.5879057209793368</v>
      </c>
      <c r="I150" s="446">
        <f>+VLOOKUP($A150,'[3]9.Nesikliai'!$B$19:$AE$87,'[3]9.Nesikliai'!X$16,0)</f>
        <v>29.623404929708418</v>
      </c>
      <c r="J150" s="447">
        <f t="shared" si="89"/>
        <v>62.161972978871987</v>
      </c>
      <c r="K150" s="446">
        <f>+VLOOKUP($A150,'[3]9.Nesikliai'!$B$19:$AE$87,'[3]9.Nesikliai'!Z$16,0)</f>
        <v>54.476814069501408</v>
      </c>
      <c r="L150" s="446">
        <f>+VLOOKUP($A150,'[3]9.Nesikliai'!$B$19:$AE$87,'[3]9.Nesikliai'!AA$16,0)</f>
        <v>7.6363230083021527</v>
      </c>
      <c r="M150" s="446">
        <f>+VLOOKUP($A150,'[3]9.Nesikliai'!$B$19:$AE$87,'[3]9.Nesikliai'!AB$16,0)</f>
        <v>4.8835901068427695E-2</v>
      </c>
      <c r="N150" s="446">
        <f>+VLOOKUP($A150,'[3]9.Nesikliai'!$B$19:$AE$87,'[3]9.Nesikliai'!AC$16,0)</f>
        <v>0</v>
      </c>
      <c r="O150" s="446">
        <f>+VLOOKUP($A150,'[3]9.Nesikliai'!$B$19:$AE$87,'[3]9.Nesikliai'!AD$16,0)</f>
        <v>0</v>
      </c>
      <c r="P150" s="446">
        <f>+VLOOKUP($A150,'[3]9.Nesikliai'!$B$19:$AE$87,'[3]9.Nesikliai'!AE$16,0)</f>
        <v>3.4465893284849161</v>
      </c>
      <c r="Q150" s="136"/>
      <c r="R150" s="136"/>
      <c r="S150" s="136"/>
      <c r="T150" s="136"/>
    </row>
    <row r="151" spans="1:20" s="135" customFormat="1">
      <c r="A151" s="136" t="str">
        <f>+'[3]9.Nesikliai'!B23</f>
        <v>A5.Metrologinės patikros sąnaudos</v>
      </c>
      <c r="B151" s="443">
        <v>3</v>
      </c>
      <c r="C151" s="444" t="s">
        <v>459</v>
      </c>
      <c r="D151" s="445">
        <f t="shared" si="88"/>
        <v>100</v>
      </c>
      <c r="E151" s="446">
        <f>+VLOOKUP($A151,'[3]9.Nesikliai'!$B$19:$AE$87,'[3]9.Nesikliai'!T$16,0)</f>
        <v>6.5751989855558066E-2</v>
      </c>
      <c r="F151" s="447">
        <f t="shared" si="87"/>
        <v>34.325685702787538</v>
      </c>
      <c r="G151" s="446">
        <f>+VLOOKUP($A151,'[3]9.Nesikliai'!$B$19:$AE$87,'[3]9.Nesikliai'!V$16,0)</f>
        <v>1.1143750520997806</v>
      </c>
      <c r="H151" s="446">
        <f>+VLOOKUP($A151,'[3]9.Nesikliai'!$B$19:$AE$87,'[3]9.Nesikliai'!W$16,0)</f>
        <v>3.5879057209793368</v>
      </c>
      <c r="I151" s="446">
        <f>+VLOOKUP($A151,'[3]9.Nesikliai'!$B$19:$AE$87,'[3]9.Nesikliai'!X$16,0)</f>
        <v>29.623404929708418</v>
      </c>
      <c r="J151" s="447">
        <f t="shared" si="89"/>
        <v>62.161972978871987</v>
      </c>
      <c r="K151" s="446">
        <f>+VLOOKUP($A151,'[3]9.Nesikliai'!$B$19:$AE$87,'[3]9.Nesikliai'!Z$16,0)</f>
        <v>54.476814069501408</v>
      </c>
      <c r="L151" s="446">
        <f>+VLOOKUP($A151,'[3]9.Nesikliai'!$B$19:$AE$87,'[3]9.Nesikliai'!AA$16,0)</f>
        <v>7.6363230083021527</v>
      </c>
      <c r="M151" s="446">
        <f>+VLOOKUP($A151,'[3]9.Nesikliai'!$B$19:$AE$87,'[3]9.Nesikliai'!AB$16,0)</f>
        <v>4.8835901068427695E-2</v>
      </c>
      <c r="N151" s="446">
        <f>+VLOOKUP($A151,'[3]9.Nesikliai'!$B$19:$AE$87,'[3]9.Nesikliai'!AC$16,0)</f>
        <v>0</v>
      </c>
      <c r="O151" s="446">
        <f>+VLOOKUP($A151,'[3]9.Nesikliai'!$B$19:$AE$87,'[3]9.Nesikliai'!AD$16,0)</f>
        <v>0</v>
      </c>
      <c r="P151" s="446">
        <f>+VLOOKUP($A151,'[3]9.Nesikliai'!$B$19:$AE$87,'[3]9.Nesikliai'!AE$16,0)</f>
        <v>3.4465893284849161</v>
      </c>
      <c r="Q151" s="136"/>
      <c r="R151" s="136"/>
      <c r="S151" s="136"/>
      <c r="T151" s="136"/>
    </row>
    <row r="152" spans="1:20" s="135" customFormat="1">
      <c r="A152" s="136" t="str">
        <f>+'[3]9.Nesikliai'!B24</f>
        <v>A6.Avarijų šalinimo sąnaudos</v>
      </c>
      <c r="B152" s="443">
        <v>4</v>
      </c>
      <c r="C152" s="444" t="s">
        <v>460</v>
      </c>
      <c r="D152" s="445">
        <f t="shared" si="88"/>
        <v>100</v>
      </c>
      <c r="E152" s="446">
        <f>+VLOOKUP($A152,'[3]9.Nesikliai'!$B$19:$AE$87,'[3]9.Nesikliai'!T$16,0)</f>
        <v>6.5751989855558066E-2</v>
      </c>
      <c r="F152" s="447">
        <f t="shared" si="87"/>
        <v>34.325685702787538</v>
      </c>
      <c r="G152" s="446">
        <f>+VLOOKUP($A152,'[3]9.Nesikliai'!$B$19:$AE$87,'[3]9.Nesikliai'!V$16,0)</f>
        <v>1.1143750520997806</v>
      </c>
      <c r="H152" s="446">
        <f>+VLOOKUP($A152,'[3]9.Nesikliai'!$B$19:$AE$87,'[3]9.Nesikliai'!W$16,0)</f>
        <v>3.5879057209793368</v>
      </c>
      <c r="I152" s="446">
        <f>+VLOOKUP($A152,'[3]9.Nesikliai'!$B$19:$AE$87,'[3]9.Nesikliai'!X$16,0)</f>
        <v>29.623404929708418</v>
      </c>
      <c r="J152" s="447">
        <f t="shared" si="89"/>
        <v>62.161972978871987</v>
      </c>
      <c r="K152" s="446">
        <f>+VLOOKUP($A152,'[3]9.Nesikliai'!$B$19:$AE$87,'[3]9.Nesikliai'!Z$16,0)</f>
        <v>54.476814069501408</v>
      </c>
      <c r="L152" s="446">
        <f>+VLOOKUP($A152,'[3]9.Nesikliai'!$B$19:$AE$87,'[3]9.Nesikliai'!AA$16,0)</f>
        <v>7.6363230083021527</v>
      </c>
      <c r="M152" s="446">
        <f>+VLOOKUP($A152,'[3]9.Nesikliai'!$B$19:$AE$87,'[3]9.Nesikliai'!AB$16,0)</f>
        <v>4.8835901068427695E-2</v>
      </c>
      <c r="N152" s="446">
        <f>+VLOOKUP($A152,'[3]9.Nesikliai'!$B$19:$AE$87,'[3]9.Nesikliai'!AC$16,0)</f>
        <v>0</v>
      </c>
      <c r="O152" s="446">
        <f>+VLOOKUP($A152,'[3]9.Nesikliai'!$B$19:$AE$87,'[3]9.Nesikliai'!AD$16,0)</f>
        <v>0</v>
      </c>
      <c r="P152" s="446">
        <f>+VLOOKUP($A152,'[3]9.Nesikliai'!$B$19:$AE$87,'[3]9.Nesikliai'!AE$16,0)</f>
        <v>3.4465893284849161</v>
      </c>
      <c r="Q152" s="136"/>
      <c r="R152" s="136"/>
      <c r="S152" s="136"/>
      <c r="T152" s="136"/>
    </row>
    <row r="153" spans="1:20" s="135" customFormat="1" ht="26.25" thickBot="1">
      <c r="A153" s="136" t="str">
        <f>+'[3]9.Nesikliai'!B25</f>
        <v xml:space="preserve">A7.Kitos techninio aptarnavimo ir patikros paslaugos </v>
      </c>
      <c r="B153" s="448">
        <v>5</v>
      </c>
      <c r="C153" s="449" t="s">
        <v>327</v>
      </c>
      <c r="D153" s="450">
        <f t="shared" si="88"/>
        <v>100</v>
      </c>
      <c r="E153" s="451">
        <f>+VLOOKUP($A153,'[3]9.Nesikliai'!$B$19:$AE$87,'[3]9.Nesikliai'!T$16,0)</f>
        <v>6.5751989855558066E-2</v>
      </c>
      <c r="F153" s="452">
        <f t="shared" si="87"/>
        <v>34.325685702787538</v>
      </c>
      <c r="G153" s="451">
        <f>+VLOOKUP($A153,'[3]9.Nesikliai'!$B$19:$AE$87,'[3]9.Nesikliai'!V$16,0)</f>
        <v>1.1143750520997806</v>
      </c>
      <c r="H153" s="451">
        <f>+VLOOKUP($A153,'[3]9.Nesikliai'!$B$19:$AE$87,'[3]9.Nesikliai'!W$16,0)</f>
        <v>3.5879057209793368</v>
      </c>
      <c r="I153" s="451">
        <f>+VLOOKUP($A153,'[3]9.Nesikliai'!$B$19:$AE$87,'[3]9.Nesikliai'!X$16,0)</f>
        <v>29.623404929708418</v>
      </c>
      <c r="J153" s="452">
        <f t="shared" si="89"/>
        <v>62.161972978871987</v>
      </c>
      <c r="K153" s="451">
        <f>+VLOOKUP($A153,'[3]9.Nesikliai'!$B$19:$AE$87,'[3]9.Nesikliai'!Z$16,0)</f>
        <v>54.476814069501408</v>
      </c>
      <c r="L153" s="451">
        <f>+VLOOKUP($A153,'[3]9.Nesikliai'!$B$19:$AE$87,'[3]9.Nesikliai'!AA$16,0)</f>
        <v>7.6363230083021527</v>
      </c>
      <c r="M153" s="451">
        <f>+VLOOKUP($A153,'[3]9.Nesikliai'!$B$19:$AE$87,'[3]9.Nesikliai'!AB$16,0)</f>
        <v>4.8835901068427695E-2</v>
      </c>
      <c r="N153" s="451">
        <f>+VLOOKUP($A153,'[3]9.Nesikliai'!$B$19:$AE$87,'[3]9.Nesikliai'!AC$16,0)</f>
        <v>0</v>
      </c>
      <c r="O153" s="451">
        <f>+VLOOKUP($A153,'[3]9.Nesikliai'!$B$19:$AE$87,'[3]9.Nesikliai'!AD$16,0)</f>
        <v>0</v>
      </c>
      <c r="P153" s="451">
        <f>+VLOOKUP($A153,'[3]9.Nesikliai'!$B$19:$AE$87,'[3]9.Nesikliai'!AE$16,0)</f>
        <v>3.4465893284849161</v>
      </c>
      <c r="Q153" s="136"/>
      <c r="R153" s="136"/>
      <c r="S153" s="136"/>
      <c r="T153" s="136"/>
    </row>
    <row r="154" spans="1:20" s="135" customFormat="1" ht="15.75" thickBot="1">
      <c r="A154" s="136" t="str">
        <f>+'[3]9.Nesikliai'!B19</f>
        <v>A1.Ilgalaikio turto nusidėvėjimas</v>
      </c>
      <c r="B154" s="455" t="s">
        <v>72</v>
      </c>
      <c r="C154" s="456" t="str">
        <f>Q154&amp;" "&amp;INDEX('[3]9.Nesikliai'!$I$19:$I$70,MATCH(A154,'[3]9.Nesikliai'!$B$19:$B$70,0))</f>
        <v>C.5.  Punktui Tiesiogiai paslaugoms priskirto naudojamo turto buhalterinė įsigijimo vertė</v>
      </c>
      <c r="D154" s="457">
        <f t="shared" si="88"/>
        <v>100</v>
      </c>
      <c r="E154" s="458">
        <f>+VLOOKUP($A154,'[3]9.Nesikliai'!$B$19:$AE$87,'[3]9.Nesikliai'!T$16,0)</f>
        <v>6.5751989855558066E-2</v>
      </c>
      <c r="F154" s="459">
        <f t="shared" si="87"/>
        <v>34.325685702787538</v>
      </c>
      <c r="G154" s="458">
        <f>+VLOOKUP($A154,'[3]9.Nesikliai'!$B$19:$AE$87,'[3]9.Nesikliai'!V$16,0)</f>
        <v>1.1143750520997806</v>
      </c>
      <c r="H154" s="458">
        <f>+VLOOKUP($A154,'[3]9.Nesikliai'!$B$19:$AE$87,'[3]9.Nesikliai'!W$16,0)</f>
        <v>3.5879057209793368</v>
      </c>
      <c r="I154" s="458">
        <f>+VLOOKUP($A154,'[3]9.Nesikliai'!$B$19:$AE$87,'[3]9.Nesikliai'!X$16,0)</f>
        <v>29.623404929708418</v>
      </c>
      <c r="J154" s="459">
        <f t="shared" si="89"/>
        <v>62.161972978871987</v>
      </c>
      <c r="K154" s="458">
        <f>+VLOOKUP($A154,'[3]9.Nesikliai'!$B$19:$AE$87,'[3]9.Nesikliai'!Z$16,0)</f>
        <v>54.476814069501408</v>
      </c>
      <c r="L154" s="458">
        <f>+VLOOKUP($A154,'[3]9.Nesikliai'!$B$19:$AE$87,'[3]9.Nesikliai'!AA$16,0)</f>
        <v>7.6363230083021527</v>
      </c>
      <c r="M154" s="458">
        <f>+VLOOKUP($A154,'[3]9.Nesikliai'!$B$19:$AE$87,'[3]9.Nesikliai'!AB$16,0)</f>
        <v>4.8835901068427695E-2</v>
      </c>
      <c r="N154" s="458">
        <f>+VLOOKUP($A154,'[3]9.Nesikliai'!$B$19:$AE$87,'[3]9.Nesikliai'!AC$16,0)</f>
        <v>0</v>
      </c>
      <c r="O154" s="458">
        <f>+VLOOKUP($A154,'[3]9.Nesikliai'!$B$19:$AE$87,'[3]9.Nesikliai'!AD$16,0)</f>
        <v>0</v>
      </c>
      <c r="P154" s="458">
        <f>+VLOOKUP($A154,'[3]9.Nesikliai'!$B$19:$AE$87,'[3]9.Nesikliai'!AE$16,0)</f>
        <v>3.4465893284849161</v>
      </c>
      <c r="Q154" s="136" t="s">
        <v>461</v>
      </c>
      <c r="R154" s="136"/>
      <c r="S154" s="136"/>
      <c r="T154" s="136"/>
    </row>
    <row r="155" spans="1:20" s="135" customFormat="1">
      <c r="A155" s="136"/>
      <c r="B155" s="438" t="s">
        <v>462</v>
      </c>
      <c r="C155" s="439" t="str">
        <f>Q155&amp;" "&amp;INDEX('[3]9.Nesikliai'!$I$19:$I$70,MATCH(A156,'[3]9.Nesikliai'!$B$19:$B$70,0))</f>
        <v>C.6.  Punktui Darbo laikas (vadovybės įvertis)</v>
      </c>
      <c r="D155" s="440"/>
      <c r="E155" s="441"/>
      <c r="F155" s="442"/>
      <c r="G155" s="441"/>
      <c r="H155" s="441"/>
      <c r="I155" s="441"/>
      <c r="J155" s="442"/>
      <c r="K155" s="441"/>
      <c r="L155" s="441"/>
      <c r="M155" s="441"/>
      <c r="N155" s="441"/>
      <c r="O155" s="441"/>
      <c r="P155" s="441"/>
      <c r="Q155" s="136" t="s">
        <v>463</v>
      </c>
      <c r="R155" s="136"/>
      <c r="S155" s="136"/>
      <c r="T155" s="136"/>
    </row>
    <row r="156" spans="1:20" s="135" customFormat="1">
      <c r="A156" s="136" t="str">
        <f>+'[3]9.Nesikliai'!B26</f>
        <v>B1.Darbo užmokestis</v>
      </c>
      <c r="B156" s="443">
        <v>1</v>
      </c>
      <c r="C156" s="444" t="s">
        <v>282</v>
      </c>
      <c r="D156" s="445">
        <f>E156+F156+J156+N156+O156+P156</f>
        <v>100.00000000000001</v>
      </c>
      <c r="E156" s="446">
        <f>+VLOOKUP($A156,'[3]9.Nesikliai'!$B$19:$AE$87,'[3]9.Nesikliai'!T$16,0)</f>
        <v>3.1309914014748772</v>
      </c>
      <c r="F156" s="447">
        <f t="shared" si="87"/>
        <v>48.434504299262571</v>
      </c>
      <c r="G156" s="446">
        <f>+VLOOKUP($A156,'[3]9.Nesikliai'!$B$19:$AE$87,'[3]9.Nesikliai'!V$16,0)</f>
        <v>24.217252149631282</v>
      </c>
      <c r="H156" s="446">
        <f>+VLOOKUP($A156,'[3]9.Nesikliai'!$B$19:$AE$87,'[3]9.Nesikliai'!W$16,0)</f>
        <v>18.434504299262564</v>
      </c>
      <c r="I156" s="446">
        <f>+VLOOKUP($A156,'[3]9.Nesikliai'!$B$19:$AE$87,'[3]9.Nesikliai'!X$16,0)</f>
        <v>5.7827478503687209</v>
      </c>
      <c r="J156" s="447">
        <f>SUM(K156:M156)</f>
        <v>42.651756448893849</v>
      </c>
      <c r="K156" s="446">
        <f>+VLOOKUP($A156,'[3]9.Nesikliai'!$B$19:$AE$87,'[3]9.Nesikliai'!Z$16,0)</f>
        <v>18.434504299262564</v>
      </c>
      <c r="L156" s="446">
        <f>+VLOOKUP($A156,'[3]9.Nesikliai'!$B$19:$AE$87,'[3]9.Nesikliai'!AA$16,0)</f>
        <v>14.217252149631282</v>
      </c>
      <c r="M156" s="446">
        <f>+VLOOKUP($A156,'[3]9.Nesikliai'!$B$19:$AE$87,'[3]9.Nesikliai'!AB$16,0)</f>
        <v>10.000000000000002</v>
      </c>
      <c r="N156" s="446">
        <f>+VLOOKUP($A156,'[3]9.Nesikliai'!$B$19:$AE$87,'[3]9.Nesikliai'!AC$16,0)</f>
        <v>0</v>
      </c>
      <c r="O156" s="446">
        <f>+VLOOKUP($A156,'[3]9.Nesikliai'!$B$19:$AE$87,'[3]9.Nesikliai'!AD$16,0)</f>
        <v>0</v>
      </c>
      <c r="P156" s="446">
        <f>+VLOOKUP($A156,'[3]9.Nesikliai'!$B$19:$AE$87,'[3]9.Nesikliai'!AE$16,0)</f>
        <v>5.7827478503687209</v>
      </c>
      <c r="Q156" s="136"/>
      <c r="R156" s="136"/>
      <c r="S156" s="136"/>
      <c r="T156" s="136"/>
    </row>
    <row r="157" spans="1:20" s="135" customFormat="1">
      <c r="A157" s="136" t="str">
        <f>+'[3]9.Nesikliai'!B27</f>
        <v>B2.Soc. draudimas</v>
      </c>
      <c r="B157" s="443">
        <v>2</v>
      </c>
      <c r="C157" s="460" t="s">
        <v>335</v>
      </c>
      <c r="D157" s="445">
        <f>E157+F157+J157+N157+O157+P157</f>
        <v>100.00000000000001</v>
      </c>
      <c r="E157" s="446">
        <f>+VLOOKUP($A157,'[3]9.Nesikliai'!$B$19:$AE$87,'[3]9.Nesikliai'!T$16,0)</f>
        <v>3.1309914014748772</v>
      </c>
      <c r="F157" s="447">
        <f t="shared" si="87"/>
        <v>48.434504299262571</v>
      </c>
      <c r="G157" s="446">
        <f>+VLOOKUP($A157,'[3]9.Nesikliai'!$B$19:$AE$87,'[3]9.Nesikliai'!V$16,0)</f>
        <v>24.217252149631282</v>
      </c>
      <c r="H157" s="446">
        <f>+VLOOKUP($A157,'[3]9.Nesikliai'!$B$19:$AE$87,'[3]9.Nesikliai'!W$16,0)</f>
        <v>18.434504299262564</v>
      </c>
      <c r="I157" s="446">
        <f>+VLOOKUP($A157,'[3]9.Nesikliai'!$B$19:$AE$87,'[3]9.Nesikliai'!X$16,0)</f>
        <v>5.7827478503687209</v>
      </c>
      <c r="J157" s="447">
        <f>SUM(K157:M157)</f>
        <v>42.651756448893849</v>
      </c>
      <c r="K157" s="446">
        <f>+VLOOKUP($A157,'[3]9.Nesikliai'!$B$19:$AE$87,'[3]9.Nesikliai'!Z$16,0)</f>
        <v>18.434504299262564</v>
      </c>
      <c r="L157" s="446">
        <f>+VLOOKUP($A157,'[3]9.Nesikliai'!$B$19:$AE$87,'[3]9.Nesikliai'!AA$16,0)</f>
        <v>14.217252149631282</v>
      </c>
      <c r="M157" s="446">
        <f>+VLOOKUP($A157,'[3]9.Nesikliai'!$B$19:$AE$87,'[3]9.Nesikliai'!AB$16,0)</f>
        <v>10.000000000000002</v>
      </c>
      <c r="N157" s="446">
        <f>+VLOOKUP($A157,'[3]9.Nesikliai'!$B$19:$AE$87,'[3]9.Nesikliai'!AC$16,0)</f>
        <v>0</v>
      </c>
      <c r="O157" s="446">
        <f>+VLOOKUP($A157,'[3]9.Nesikliai'!$B$19:$AE$87,'[3]9.Nesikliai'!AD$16,0)</f>
        <v>0</v>
      </c>
      <c r="P157" s="446">
        <f>+VLOOKUP($A157,'[3]9.Nesikliai'!$B$19:$AE$87,'[3]9.Nesikliai'!AE$16,0)</f>
        <v>5.7827478503687209</v>
      </c>
      <c r="Q157" s="136"/>
      <c r="R157" s="136"/>
      <c r="S157" s="136"/>
      <c r="T157" s="136"/>
    </row>
    <row r="158" spans="1:20" s="135" customFormat="1">
      <c r="A158" s="136" t="str">
        <f>+'[3]9.Nesikliai'!B28</f>
        <v>B3.Darbo saugos priemonės</v>
      </c>
      <c r="B158" s="443">
        <v>3</v>
      </c>
      <c r="C158" s="444" t="s">
        <v>464</v>
      </c>
      <c r="D158" s="445">
        <f>E158+F158+J158+N158+O158+P158</f>
        <v>100.00000000000001</v>
      </c>
      <c r="E158" s="446">
        <f>+VLOOKUP($A158,'[3]9.Nesikliai'!$B$19:$AE$87,'[3]9.Nesikliai'!T$16,0)</f>
        <v>3.1309914014748772</v>
      </c>
      <c r="F158" s="447">
        <f t="shared" si="87"/>
        <v>48.434504299262571</v>
      </c>
      <c r="G158" s="446">
        <f>+VLOOKUP($A158,'[3]9.Nesikliai'!$B$19:$AE$87,'[3]9.Nesikliai'!V$16,0)</f>
        <v>24.217252149631282</v>
      </c>
      <c r="H158" s="446">
        <f>+VLOOKUP($A158,'[3]9.Nesikliai'!$B$19:$AE$87,'[3]9.Nesikliai'!W$16,0)</f>
        <v>18.434504299262564</v>
      </c>
      <c r="I158" s="446">
        <f>+VLOOKUP($A158,'[3]9.Nesikliai'!$B$19:$AE$87,'[3]9.Nesikliai'!X$16,0)</f>
        <v>5.7827478503687209</v>
      </c>
      <c r="J158" s="447">
        <f>SUM(K158:M158)</f>
        <v>42.651756448893849</v>
      </c>
      <c r="K158" s="446">
        <f>+VLOOKUP($A158,'[3]9.Nesikliai'!$B$19:$AE$87,'[3]9.Nesikliai'!Z$16,0)</f>
        <v>18.434504299262564</v>
      </c>
      <c r="L158" s="446">
        <f>+VLOOKUP($A158,'[3]9.Nesikliai'!$B$19:$AE$87,'[3]9.Nesikliai'!AA$16,0)</f>
        <v>14.217252149631282</v>
      </c>
      <c r="M158" s="446">
        <f>+VLOOKUP($A158,'[3]9.Nesikliai'!$B$19:$AE$87,'[3]9.Nesikliai'!AB$16,0)</f>
        <v>10.000000000000002</v>
      </c>
      <c r="N158" s="446">
        <f>+VLOOKUP($A158,'[3]9.Nesikliai'!$B$19:$AE$87,'[3]9.Nesikliai'!AC$16,0)</f>
        <v>0</v>
      </c>
      <c r="O158" s="446">
        <f>+VLOOKUP($A158,'[3]9.Nesikliai'!$B$19:$AE$87,'[3]9.Nesikliai'!AD$16,0)</f>
        <v>0</v>
      </c>
      <c r="P158" s="446">
        <f>+VLOOKUP($A158,'[3]9.Nesikliai'!$B$19:$AE$87,'[3]9.Nesikliai'!AE$16,0)</f>
        <v>5.7827478503687209</v>
      </c>
      <c r="Q158" s="136"/>
      <c r="R158" s="136"/>
      <c r="S158" s="136"/>
      <c r="T158" s="136"/>
    </row>
    <row r="159" spans="1:20" s="135" customFormat="1" ht="15.75" thickBot="1">
      <c r="A159" s="136" t="str">
        <f>+'[3]9.Nesikliai'!B30</f>
        <v>B5.Kitos personalo sąnaudos</v>
      </c>
      <c r="B159" s="448">
        <v>4</v>
      </c>
      <c r="C159" s="449" t="s">
        <v>465</v>
      </c>
      <c r="D159" s="450">
        <f>E159+F159+J159+N159+O159+P159</f>
        <v>100.00000000000001</v>
      </c>
      <c r="E159" s="451">
        <f>+VLOOKUP($A159,'[3]9.Nesikliai'!$B$19:$AE$87,'[3]9.Nesikliai'!T$16,0)</f>
        <v>3.1309914014748772</v>
      </c>
      <c r="F159" s="452">
        <f t="shared" si="87"/>
        <v>48.434504299262571</v>
      </c>
      <c r="G159" s="451">
        <f>+VLOOKUP($A159,'[3]9.Nesikliai'!$B$19:$AE$87,'[3]9.Nesikliai'!V$16,0)</f>
        <v>24.217252149631282</v>
      </c>
      <c r="H159" s="451">
        <f>+VLOOKUP($A159,'[3]9.Nesikliai'!$B$19:$AE$87,'[3]9.Nesikliai'!W$16,0)</f>
        <v>18.434504299262564</v>
      </c>
      <c r="I159" s="451">
        <f>+VLOOKUP($A159,'[3]9.Nesikliai'!$B$19:$AE$87,'[3]9.Nesikliai'!X$16,0)</f>
        <v>5.7827478503687209</v>
      </c>
      <c r="J159" s="452">
        <f>SUM(K159:M159)</f>
        <v>42.651756448893849</v>
      </c>
      <c r="K159" s="451">
        <f>+VLOOKUP($A159,'[3]9.Nesikliai'!$B$19:$AE$87,'[3]9.Nesikliai'!Z$16,0)</f>
        <v>18.434504299262564</v>
      </c>
      <c r="L159" s="451">
        <f>+VLOOKUP($A159,'[3]9.Nesikliai'!$B$19:$AE$87,'[3]9.Nesikliai'!AA$16,0)</f>
        <v>14.217252149631282</v>
      </c>
      <c r="M159" s="451">
        <f>+VLOOKUP($A159,'[3]9.Nesikliai'!$B$19:$AE$87,'[3]9.Nesikliai'!AB$16,0)</f>
        <v>10.000000000000002</v>
      </c>
      <c r="N159" s="451">
        <f>+VLOOKUP($A159,'[3]9.Nesikliai'!$B$19:$AE$87,'[3]9.Nesikliai'!AC$16,0)</f>
        <v>0</v>
      </c>
      <c r="O159" s="451">
        <f>+VLOOKUP($A159,'[3]9.Nesikliai'!$B$19:$AE$87,'[3]9.Nesikliai'!AD$16,0)</f>
        <v>0</v>
      </c>
      <c r="P159" s="451">
        <f>+VLOOKUP($A159,'[3]9.Nesikliai'!$B$19:$AE$87,'[3]9.Nesikliai'!AE$16,0)</f>
        <v>5.7827478503687209</v>
      </c>
      <c r="Q159" s="136"/>
      <c r="R159" s="136"/>
      <c r="S159" s="136"/>
      <c r="T159" s="136"/>
    </row>
    <row r="160" spans="1:20" s="135" customFormat="1">
      <c r="A160" s="136"/>
      <c r="B160" s="438" t="s">
        <v>466</v>
      </c>
      <c r="C160" s="439" t="str">
        <f>Q160&amp;" "&amp;INDEX('[3]9.Nesikliai'!$I$19:$I$70,MATCH(A161,'[3]9.Nesikliai'!$B$19:$B$70,0))</f>
        <v>C.7.  Punktui Tiesiogiai paslaugoms priskirto naudojamo turto buhalterinė įsigijimo vertė</v>
      </c>
      <c r="D160" s="440"/>
      <c r="E160" s="441"/>
      <c r="F160" s="442"/>
      <c r="G160" s="441"/>
      <c r="H160" s="441"/>
      <c r="I160" s="441"/>
      <c r="J160" s="442"/>
      <c r="K160" s="441"/>
      <c r="L160" s="441"/>
      <c r="M160" s="441"/>
      <c r="N160" s="441"/>
      <c r="O160" s="441"/>
      <c r="P160" s="441"/>
      <c r="Q160" s="136" t="s">
        <v>467</v>
      </c>
      <c r="R160" s="136"/>
      <c r="S160" s="136"/>
      <c r="T160" s="136"/>
    </row>
    <row r="161" spans="1:20" s="135" customFormat="1">
      <c r="A161" s="136" t="str">
        <f>+'[3]9.Nesikliai'!B67</f>
        <v>L3.Nekilnojamo turto mokesčai</v>
      </c>
      <c r="B161" s="443">
        <v>1</v>
      </c>
      <c r="C161" s="444" t="s">
        <v>468</v>
      </c>
      <c r="D161" s="445">
        <f>E161+F161+J161+N161+O161+P161</f>
        <v>100</v>
      </c>
      <c r="E161" s="446">
        <f>+VLOOKUP($A161,'[3]9.Nesikliai'!$B$19:$AE$87,'[3]9.Nesikliai'!T$16,0)</f>
        <v>6.5751989855558066E-2</v>
      </c>
      <c r="F161" s="447">
        <f t="shared" si="87"/>
        <v>34.325685702787538</v>
      </c>
      <c r="G161" s="446">
        <f>+VLOOKUP($A161,'[3]9.Nesikliai'!$B$19:$AE$87,'[3]9.Nesikliai'!V$16,0)</f>
        <v>1.1143750520997806</v>
      </c>
      <c r="H161" s="446">
        <f>+VLOOKUP($A161,'[3]9.Nesikliai'!$B$19:$AE$87,'[3]9.Nesikliai'!W$16,0)</f>
        <v>3.5879057209793368</v>
      </c>
      <c r="I161" s="446">
        <f>+VLOOKUP($A161,'[3]9.Nesikliai'!$B$19:$AE$87,'[3]9.Nesikliai'!X$16,0)</f>
        <v>29.623404929708418</v>
      </c>
      <c r="J161" s="447">
        <f>SUM(K161:M161)</f>
        <v>62.161972978871987</v>
      </c>
      <c r="K161" s="446">
        <f>+VLOOKUP($A161,'[3]9.Nesikliai'!$B$19:$AE$87,'[3]9.Nesikliai'!Z$16,0)</f>
        <v>54.476814069501408</v>
      </c>
      <c r="L161" s="446">
        <f>+VLOOKUP($A161,'[3]9.Nesikliai'!$B$19:$AE$87,'[3]9.Nesikliai'!AA$16,0)</f>
        <v>7.6363230083021527</v>
      </c>
      <c r="M161" s="446">
        <f>+VLOOKUP($A161,'[3]9.Nesikliai'!$B$19:$AE$87,'[3]9.Nesikliai'!AB$16,0)</f>
        <v>4.8835901068427695E-2</v>
      </c>
      <c r="N161" s="446">
        <f>+VLOOKUP($A161,'[3]9.Nesikliai'!$B$19:$AE$87,'[3]9.Nesikliai'!AC$16,0)</f>
        <v>0</v>
      </c>
      <c r="O161" s="446">
        <f>+VLOOKUP($A161,'[3]9.Nesikliai'!$B$19:$AE$87,'[3]9.Nesikliai'!AD$16,0)</f>
        <v>0</v>
      </c>
      <c r="P161" s="446">
        <f>+VLOOKUP($A161,'[3]9.Nesikliai'!$B$19:$AE$87,'[3]9.Nesikliai'!AE$16,0)</f>
        <v>3.4465893284849161</v>
      </c>
      <c r="Q161" s="136"/>
      <c r="R161" s="136"/>
      <c r="S161" s="136"/>
      <c r="T161" s="136"/>
    </row>
    <row r="162" spans="1:20" s="135" customFormat="1">
      <c r="A162" s="136" t="str">
        <f>+'[3]9.Nesikliai'!B68</f>
        <v>L4.Žemės nuomos mokesčiai</v>
      </c>
      <c r="B162" s="448">
        <v>2</v>
      </c>
      <c r="C162" s="449" t="s">
        <v>469</v>
      </c>
      <c r="D162" s="445">
        <f>E162+F162+J162+N162+O162+P162</f>
        <v>100</v>
      </c>
      <c r="E162" s="461">
        <f>+VLOOKUP($A162,'[3]9.Nesikliai'!$B$19:$AE$87,'[3]9.Nesikliai'!T$16,0)</f>
        <v>6.5751989855558066E-2</v>
      </c>
      <c r="F162" s="447">
        <f t="shared" si="87"/>
        <v>34.325685702787538</v>
      </c>
      <c r="G162" s="461">
        <f>+VLOOKUP($A162,'[3]9.Nesikliai'!$B$19:$AE$87,'[3]9.Nesikliai'!V$16,0)</f>
        <v>1.1143750520997806</v>
      </c>
      <c r="H162" s="461">
        <f>+VLOOKUP($A162,'[3]9.Nesikliai'!$B$19:$AE$87,'[3]9.Nesikliai'!W$16,0)</f>
        <v>3.5879057209793368</v>
      </c>
      <c r="I162" s="461">
        <f>+VLOOKUP($A162,'[3]9.Nesikliai'!$B$19:$AE$87,'[3]9.Nesikliai'!X$16,0)</f>
        <v>29.623404929708418</v>
      </c>
      <c r="J162" s="447">
        <f>SUM(K162:M162)</f>
        <v>62.161972978871987</v>
      </c>
      <c r="K162" s="461">
        <f>+VLOOKUP($A162,'[3]9.Nesikliai'!$B$19:$AE$87,'[3]9.Nesikliai'!Z$16,0)</f>
        <v>54.476814069501408</v>
      </c>
      <c r="L162" s="461">
        <f>+VLOOKUP($A162,'[3]9.Nesikliai'!$B$19:$AE$87,'[3]9.Nesikliai'!AA$16,0)</f>
        <v>7.6363230083021527</v>
      </c>
      <c r="M162" s="461">
        <f>+VLOOKUP($A162,'[3]9.Nesikliai'!$B$19:$AE$87,'[3]9.Nesikliai'!AB$16,0)</f>
        <v>4.8835901068427695E-2</v>
      </c>
      <c r="N162" s="461">
        <f>+VLOOKUP($A162,'[3]9.Nesikliai'!$B$19:$AE$87,'[3]9.Nesikliai'!AC$16,0)</f>
        <v>0</v>
      </c>
      <c r="O162" s="461">
        <f>+VLOOKUP($A162,'[3]9.Nesikliai'!$B$19:$AE$87,'[3]9.Nesikliai'!AD$16,0)</f>
        <v>0</v>
      </c>
      <c r="P162" s="461">
        <f>+VLOOKUP($A162,'[3]9.Nesikliai'!$B$19:$AE$87,'[3]9.Nesikliai'!AE$16,0)</f>
        <v>3.4465893284849161</v>
      </c>
      <c r="Q162" s="136"/>
      <c r="R162" s="136"/>
      <c r="S162" s="136"/>
      <c r="T162" s="136"/>
    </row>
    <row r="163" spans="1:20" s="135" customFormat="1" ht="15.75" thickBot="1">
      <c r="A163" s="136" t="str">
        <f>+'[3]9.Nesikliai'!B70</f>
        <v>L6.Kiti mokesčiai</v>
      </c>
      <c r="B163" s="448">
        <v>3</v>
      </c>
      <c r="C163" s="449" t="s">
        <v>351</v>
      </c>
      <c r="D163" s="450">
        <f>E163+F163+J163+N163+O163+P163</f>
        <v>100</v>
      </c>
      <c r="E163" s="451">
        <f>+VLOOKUP($A163,'[3]9.Nesikliai'!$B$19:$AE$87,'[3]9.Nesikliai'!T$16,0)</f>
        <v>6.5751989855558066E-2</v>
      </c>
      <c r="F163" s="452">
        <f t="shared" si="87"/>
        <v>34.325685702787538</v>
      </c>
      <c r="G163" s="451">
        <f>+VLOOKUP($A163,'[3]9.Nesikliai'!$B$19:$AE$87,'[3]9.Nesikliai'!V$16,0)</f>
        <v>1.1143750520997806</v>
      </c>
      <c r="H163" s="451">
        <f>+VLOOKUP($A163,'[3]9.Nesikliai'!$B$19:$AE$87,'[3]9.Nesikliai'!W$16,0)</f>
        <v>3.5879057209793368</v>
      </c>
      <c r="I163" s="451">
        <f>+VLOOKUP($A163,'[3]9.Nesikliai'!$B$19:$AE$87,'[3]9.Nesikliai'!X$16,0)</f>
        <v>29.623404929708418</v>
      </c>
      <c r="J163" s="452">
        <f>SUM(K163:M163)</f>
        <v>62.161972978871987</v>
      </c>
      <c r="K163" s="451">
        <f>+VLOOKUP($A163,'[3]9.Nesikliai'!$B$19:$AE$87,'[3]9.Nesikliai'!Z$16,0)</f>
        <v>54.476814069501408</v>
      </c>
      <c r="L163" s="451">
        <f>+VLOOKUP($A163,'[3]9.Nesikliai'!$B$19:$AE$87,'[3]9.Nesikliai'!AA$16,0)</f>
        <v>7.6363230083021527</v>
      </c>
      <c r="M163" s="451">
        <f>+VLOOKUP($A163,'[3]9.Nesikliai'!$B$19:$AE$87,'[3]9.Nesikliai'!AB$16,0)</f>
        <v>4.8835901068427695E-2</v>
      </c>
      <c r="N163" s="451">
        <f>+VLOOKUP($A163,'[3]9.Nesikliai'!$B$19:$AE$87,'[3]9.Nesikliai'!AC$16,0)</f>
        <v>0</v>
      </c>
      <c r="O163" s="451">
        <f>+VLOOKUP($A163,'[3]9.Nesikliai'!$B$19:$AE$87,'[3]9.Nesikliai'!AD$16,0)</f>
        <v>0</v>
      </c>
      <c r="P163" s="451">
        <f>+VLOOKUP($A163,'[3]9.Nesikliai'!$B$19:$AE$87,'[3]9.Nesikliai'!AE$16,0)</f>
        <v>3.4465893284849161</v>
      </c>
      <c r="Q163" s="136"/>
      <c r="R163" s="136"/>
      <c r="S163" s="136"/>
      <c r="T163" s="136"/>
    </row>
    <row r="164" spans="1:20" s="135" customFormat="1">
      <c r="A164" s="136"/>
      <c r="B164" s="438" t="s">
        <v>470</v>
      </c>
      <c r="C164" s="439" t="str">
        <f>Q164&amp;" "&amp;INDEX('[3]9.Nesikliai'!$I$19:$I$70,MATCH(A165,'[3]9.Nesikliai'!$B$19:$B$70,0))</f>
        <v>C.8.  Punktui Tiesiogiai paslaugoms priskirto naudojamo turto buhalterinė įsigijimo vertė</v>
      </c>
      <c r="D164" s="440"/>
      <c r="E164" s="441"/>
      <c r="F164" s="442"/>
      <c r="G164" s="441"/>
      <c r="H164" s="441"/>
      <c r="I164" s="441"/>
      <c r="J164" s="442"/>
      <c r="K164" s="441"/>
      <c r="L164" s="441"/>
      <c r="M164" s="441"/>
      <c r="N164" s="441"/>
      <c r="O164" s="441"/>
      <c r="P164" s="441"/>
      <c r="Q164" s="136" t="s">
        <v>471</v>
      </c>
      <c r="R164" s="136"/>
      <c r="S164" s="136"/>
      <c r="T164" s="136"/>
    </row>
    <row r="165" spans="1:20" s="135" customFormat="1">
      <c r="A165" s="136" t="str">
        <f>+'[3]9.Nesikliai'!B41</f>
        <v>I1.Bankų paslaugos</v>
      </c>
      <c r="B165" s="443">
        <v>1</v>
      </c>
      <c r="C165" s="444" t="s">
        <v>472</v>
      </c>
      <c r="D165" s="445">
        <f>E165+F165+J165+N165+O165+P165</f>
        <v>100</v>
      </c>
      <c r="E165" s="446">
        <f>+VLOOKUP($A165,'[3]9.Nesikliai'!$B$19:$AE$87,'[3]9.Nesikliai'!T$16,0)</f>
        <v>6.5751989855558066E-2</v>
      </c>
      <c r="F165" s="447">
        <f t="shared" si="87"/>
        <v>34.325685702787538</v>
      </c>
      <c r="G165" s="446">
        <f>+VLOOKUP($A165,'[3]9.Nesikliai'!$B$19:$AE$87,'[3]9.Nesikliai'!V$16,0)</f>
        <v>1.1143750520997806</v>
      </c>
      <c r="H165" s="446">
        <f>+VLOOKUP($A165,'[3]9.Nesikliai'!$B$19:$AE$87,'[3]9.Nesikliai'!W$16,0)</f>
        <v>3.5879057209793368</v>
      </c>
      <c r="I165" s="446">
        <f>+VLOOKUP($A165,'[3]9.Nesikliai'!$B$19:$AE$87,'[3]9.Nesikliai'!X$16,0)</f>
        <v>29.623404929708418</v>
      </c>
      <c r="J165" s="447">
        <f>SUM(K165:M165)</f>
        <v>62.161972978871987</v>
      </c>
      <c r="K165" s="446">
        <f>+VLOOKUP($A165,'[3]9.Nesikliai'!$B$19:$AE$87,'[3]9.Nesikliai'!Z$16,0)</f>
        <v>54.476814069501408</v>
      </c>
      <c r="L165" s="446">
        <f>+VLOOKUP($A165,'[3]9.Nesikliai'!$B$19:$AE$87,'[3]9.Nesikliai'!AA$16,0)</f>
        <v>7.6363230083021527</v>
      </c>
      <c r="M165" s="446">
        <f>+VLOOKUP($A165,'[3]9.Nesikliai'!$B$19:$AE$87,'[3]9.Nesikliai'!AB$16,0)</f>
        <v>4.8835901068427695E-2</v>
      </c>
      <c r="N165" s="446">
        <f>+VLOOKUP($A165,'[3]9.Nesikliai'!$B$19:$AE$87,'[3]9.Nesikliai'!AC$16,0)</f>
        <v>0</v>
      </c>
      <c r="O165" s="446">
        <f>+VLOOKUP($A165,'[3]9.Nesikliai'!$B$19:$AE$87,'[3]9.Nesikliai'!AD$16,0)</f>
        <v>0</v>
      </c>
      <c r="P165" s="446">
        <f>+VLOOKUP($A165,'[3]9.Nesikliai'!$B$19:$AE$87,'[3]9.Nesikliai'!AE$16,0)</f>
        <v>3.4465893284849161</v>
      </c>
      <c r="Q165" s="136"/>
      <c r="R165" s="136"/>
      <c r="S165" s="136"/>
      <c r="T165" s="136"/>
    </row>
    <row r="166" spans="1:20" s="135" customFormat="1" ht="15.75" thickBot="1">
      <c r="A166" s="136" t="str">
        <f>+'[3]9.Nesikliai'!B64</f>
        <v xml:space="preserve">K12.Kitos finansinės sąnaudos			</v>
      </c>
      <c r="B166" s="448">
        <v>2</v>
      </c>
      <c r="C166" s="449" t="s">
        <v>473</v>
      </c>
      <c r="D166" s="450">
        <f>E166+F166+J166+N166+O166+P166</f>
        <v>100</v>
      </c>
      <c r="E166" s="451">
        <f>+VLOOKUP($A166,'[3]9.Nesikliai'!$B$19:$AE$87,'[3]9.Nesikliai'!T$16,0)</f>
        <v>6.5751989855558066E-2</v>
      </c>
      <c r="F166" s="452">
        <f t="shared" si="87"/>
        <v>34.325685702787538</v>
      </c>
      <c r="G166" s="451">
        <f>+VLOOKUP($A166,'[3]9.Nesikliai'!$B$19:$AE$87,'[3]9.Nesikliai'!V$16,0)</f>
        <v>1.1143750520997806</v>
      </c>
      <c r="H166" s="451">
        <f>+VLOOKUP($A166,'[3]9.Nesikliai'!$B$19:$AE$87,'[3]9.Nesikliai'!W$16,0)</f>
        <v>3.5879057209793368</v>
      </c>
      <c r="I166" s="451">
        <f>+VLOOKUP($A166,'[3]9.Nesikliai'!$B$19:$AE$87,'[3]9.Nesikliai'!X$16,0)</f>
        <v>29.623404929708418</v>
      </c>
      <c r="J166" s="452">
        <f>SUM(K166:M166)</f>
        <v>62.161972978871987</v>
      </c>
      <c r="K166" s="451">
        <f>+VLOOKUP($A166,'[3]9.Nesikliai'!$B$19:$AE$87,'[3]9.Nesikliai'!Z$16,0)</f>
        <v>54.476814069501408</v>
      </c>
      <c r="L166" s="451">
        <f>+VLOOKUP($A166,'[3]9.Nesikliai'!$B$19:$AE$87,'[3]9.Nesikliai'!AA$16,0)</f>
        <v>7.6363230083021527</v>
      </c>
      <c r="M166" s="451">
        <f>+VLOOKUP($A166,'[3]9.Nesikliai'!$B$19:$AE$87,'[3]9.Nesikliai'!AB$16,0)</f>
        <v>4.8835901068427695E-2</v>
      </c>
      <c r="N166" s="451">
        <f>+VLOOKUP($A166,'[3]9.Nesikliai'!$B$19:$AE$87,'[3]9.Nesikliai'!AC$16,0)</f>
        <v>0</v>
      </c>
      <c r="O166" s="451">
        <f>+VLOOKUP($A166,'[3]9.Nesikliai'!$B$19:$AE$87,'[3]9.Nesikliai'!AD$16,0)</f>
        <v>0</v>
      </c>
      <c r="P166" s="451">
        <f>+VLOOKUP($A166,'[3]9.Nesikliai'!$B$19:$AE$87,'[3]9.Nesikliai'!AE$16,0)</f>
        <v>3.4465893284849161</v>
      </c>
      <c r="Q166" s="136"/>
      <c r="R166" s="136"/>
      <c r="S166" s="136"/>
      <c r="T166" s="136"/>
    </row>
    <row r="167" spans="1:20" s="135" customFormat="1">
      <c r="A167" s="136"/>
      <c r="B167" s="438" t="s">
        <v>474</v>
      </c>
      <c r="C167" s="439" t="str">
        <f>Q167&amp;" "&amp;INDEX('[3]9.Nesikliai'!$I$19:$I$70,MATCH(A168,'[3]9.Nesikliai'!$B$19:$B$70,0))</f>
        <v>C.9.  Punktui Tiesiogiai paslaugoms priskirto naudojamo turto buhalterinė įsigijimo vertė</v>
      </c>
      <c r="D167" s="440"/>
      <c r="E167" s="441"/>
      <c r="F167" s="442"/>
      <c r="G167" s="441"/>
      <c r="H167" s="441"/>
      <c r="I167" s="441"/>
      <c r="J167" s="442"/>
      <c r="K167" s="441"/>
      <c r="L167" s="441"/>
      <c r="M167" s="441"/>
      <c r="N167" s="441"/>
      <c r="O167" s="441"/>
      <c r="P167" s="441"/>
      <c r="Q167" s="136" t="s">
        <v>475</v>
      </c>
      <c r="R167" s="136"/>
      <c r="S167" s="136"/>
      <c r="T167" s="136"/>
    </row>
    <row r="168" spans="1:20" s="135" customFormat="1">
      <c r="A168" s="136" t="str">
        <f>+'[3]9.Nesikliai'!B43</f>
        <v>I3.Teisinės paslaugos</v>
      </c>
      <c r="B168" s="443">
        <v>1</v>
      </c>
      <c r="C168" s="444" t="s">
        <v>476</v>
      </c>
      <c r="D168" s="445">
        <f t="shared" ref="D168:D183" si="90">E168+F168+J168+N168+O168+P168</f>
        <v>100</v>
      </c>
      <c r="E168" s="446">
        <f>+VLOOKUP($A168,'[3]9.Nesikliai'!$B$19:$AE$87,'[3]9.Nesikliai'!T$16,0)</f>
        <v>6.5751989855558066E-2</v>
      </c>
      <c r="F168" s="447">
        <f t="shared" si="87"/>
        <v>34.325685702787538</v>
      </c>
      <c r="G168" s="446">
        <f>+VLOOKUP($A168,'[3]9.Nesikliai'!$B$19:$AE$87,'[3]9.Nesikliai'!V$16,0)</f>
        <v>1.1143750520997806</v>
      </c>
      <c r="H168" s="446">
        <f>+VLOOKUP($A168,'[3]9.Nesikliai'!$B$19:$AE$87,'[3]9.Nesikliai'!W$16,0)</f>
        <v>3.5879057209793368</v>
      </c>
      <c r="I168" s="446">
        <f>+VLOOKUP($A168,'[3]9.Nesikliai'!$B$19:$AE$87,'[3]9.Nesikliai'!X$16,0)</f>
        <v>29.623404929708418</v>
      </c>
      <c r="J168" s="447">
        <f t="shared" ref="J168:J183" si="91">SUM(K168:M168)</f>
        <v>62.161972978871987</v>
      </c>
      <c r="K168" s="446">
        <f>+VLOOKUP($A168,'[3]9.Nesikliai'!$B$19:$AE$87,'[3]9.Nesikliai'!Z$16,0)</f>
        <v>54.476814069501408</v>
      </c>
      <c r="L168" s="446">
        <f>+VLOOKUP($A168,'[3]9.Nesikliai'!$B$19:$AE$87,'[3]9.Nesikliai'!AA$16,0)</f>
        <v>7.6363230083021527</v>
      </c>
      <c r="M168" s="446">
        <f>+VLOOKUP($A168,'[3]9.Nesikliai'!$B$19:$AE$87,'[3]9.Nesikliai'!AB$16,0)</f>
        <v>4.8835901068427695E-2</v>
      </c>
      <c r="N168" s="446">
        <f>+VLOOKUP($A168,'[3]9.Nesikliai'!$B$19:$AE$87,'[3]9.Nesikliai'!AC$16,0)</f>
        <v>0</v>
      </c>
      <c r="O168" s="446">
        <f>+VLOOKUP($A168,'[3]9.Nesikliai'!$B$19:$AE$87,'[3]9.Nesikliai'!AD$16,0)</f>
        <v>0</v>
      </c>
      <c r="P168" s="446">
        <f>+VLOOKUP($A168,'[3]9.Nesikliai'!$B$19:$AE$87,'[3]9.Nesikliai'!AE$16,0)</f>
        <v>3.4465893284849161</v>
      </c>
      <c r="Q168" s="136"/>
      <c r="R168" s="136"/>
      <c r="S168" s="136"/>
      <c r="T168" s="136"/>
    </row>
    <row r="169" spans="1:20" s="135" customFormat="1">
      <c r="A169" s="136" t="str">
        <f>+'[3]9.Nesikliai'!B60</f>
        <v xml:space="preserve">K8.Žyminio mokesčio sąnaudos			</v>
      </c>
      <c r="B169" s="443">
        <v>2</v>
      </c>
      <c r="C169" s="444" t="s">
        <v>477</v>
      </c>
      <c r="D169" s="445">
        <f t="shared" si="90"/>
        <v>100</v>
      </c>
      <c r="E169" s="446">
        <f>+VLOOKUP($A169,'[3]9.Nesikliai'!$B$19:$AE$87,'[3]9.Nesikliai'!T$16,0)</f>
        <v>6.5751989855558066E-2</v>
      </c>
      <c r="F169" s="447">
        <f t="shared" si="87"/>
        <v>34.325685702787538</v>
      </c>
      <c r="G169" s="446">
        <f>+VLOOKUP($A169,'[3]9.Nesikliai'!$B$19:$AE$87,'[3]9.Nesikliai'!V$16,0)</f>
        <v>1.1143750520997806</v>
      </c>
      <c r="H169" s="446">
        <f>+VLOOKUP($A169,'[3]9.Nesikliai'!$B$19:$AE$87,'[3]9.Nesikliai'!W$16,0)</f>
        <v>3.5879057209793368</v>
      </c>
      <c r="I169" s="446">
        <f>+VLOOKUP($A169,'[3]9.Nesikliai'!$B$19:$AE$87,'[3]9.Nesikliai'!X$16,0)</f>
        <v>29.623404929708418</v>
      </c>
      <c r="J169" s="447">
        <f t="shared" si="91"/>
        <v>62.161972978871987</v>
      </c>
      <c r="K169" s="446">
        <f>+VLOOKUP($A169,'[3]9.Nesikliai'!$B$19:$AE$87,'[3]9.Nesikliai'!Z$16,0)</f>
        <v>54.476814069501408</v>
      </c>
      <c r="L169" s="446">
        <f>+VLOOKUP($A169,'[3]9.Nesikliai'!$B$19:$AE$87,'[3]9.Nesikliai'!AA$16,0)</f>
        <v>7.6363230083021527</v>
      </c>
      <c r="M169" s="446">
        <f>+VLOOKUP($A169,'[3]9.Nesikliai'!$B$19:$AE$87,'[3]9.Nesikliai'!AB$16,0)</f>
        <v>4.8835901068427695E-2</v>
      </c>
      <c r="N169" s="446">
        <f>+VLOOKUP($A169,'[3]9.Nesikliai'!$B$19:$AE$87,'[3]9.Nesikliai'!AC$16,0)</f>
        <v>0</v>
      </c>
      <c r="O169" s="446">
        <f>+VLOOKUP($A169,'[3]9.Nesikliai'!$B$19:$AE$87,'[3]9.Nesikliai'!AD$16,0)</f>
        <v>0</v>
      </c>
      <c r="P169" s="446">
        <f>+VLOOKUP($A169,'[3]9.Nesikliai'!$B$19:$AE$87,'[3]9.Nesikliai'!AE$16,0)</f>
        <v>3.4465893284849161</v>
      </c>
      <c r="Q169" s="136"/>
      <c r="R169" s="136"/>
      <c r="S169" s="136"/>
      <c r="T169" s="136"/>
    </row>
    <row r="170" spans="1:20" s="135" customFormat="1">
      <c r="A170" s="136" t="str">
        <f>+'[3]9.Nesikliai'!B49</f>
        <v>I9.Konsultacinės paslaugos</v>
      </c>
      <c r="B170" s="443">
        <v>3</v>
      </c>
      <c r="C170" s="444" t="s">
        <v>478</v>
      </c>
      <c r="D170" s="445">
        <f t="shared" si="90"/>
        <v>100</v>
      </c>
      <c r="E170" s="446">
        <f>+VLOOKUP($A170,'[3]9.Nesikliai'!$B$19:$AE$87,'[3]9.Nesikliai'!T$16,0)</f>
        <v>6.5751989855558066E-2</v>
      </c>
      <c r="F170" s="447">
        <f t="shared" si="87"/>
        <v>34.325685702787538</v>
      </c>
      <c r="G170" s="446">
        <f>+VLOOKUP($A170,'[3]9.Nesikliai'!$B$19:$AE$87,'[3]9.Nesikliai'!V$16,0)</f>
        <v>1.1143750520997806</v>
      </c>
      <c r="H170" s="446">
        <f>+VLOOKUP($A170,'[3]9.Nesikliai'!$B$19:$AE$87,'[3]9.Nesikliai'!W$16,0)</f>
        <v>3.5879057209793368</v>
      </c>
      <c r="I170" s="446">
        <f>+VLOOKUP($A170,'[3]9.Nesikliai'!$B$19:$AE$87,'[3]9.Nesikliai'!X$16,0)</f>
        <v>29.623404929708418</v>
      </c>
      <c r="J170" s="447">
        <f t="shared" si="91"/>
        <v>62.161972978871987</v>
      </c>
      <c r="K170" s="446">
        <f>+VLOOKUP($A170,'[3]9.Nesikliai'!$B$19:$AE$87,'[3]9.Nesikliai'!Z$16,0)</f>
        <v>54.476814069501408</v>
      </c>
      <c r="L170" s="446">
        <f>+VLOOKUP($A170,'[3]9.Nesikliai'!$B$19:$AE$87,'[3]9.Nesikliai'!AA$16,0)</f>
        <v>7.6363230083021527</v>
      </c>
      <c r="M170" s="446">
        <f>+VLOOKUP($A170,'[3]9.Nesikliai'!$B$19:$AE$87,'[3]9.Nesikliai'!AB$16,0)</f>
        <v>4.8835901068427695E-2</v>
      </c>
      <c r="N170" s="446">
        <f>+VLOOKUP($A170,'[3]9.Nesikliai'!$B$19:$AE$87,'[3]9.Nesikliai'!AC$16,0)</f>
        <v>0</v>
      </c>
      <c r="O170" s="446">
        <f>+VLOOKUP($A170,'[3]9.Nesikliai'!$B$19:$AE$87,'[3]9.Nesikliai'!AD$16,0)</f>
        <v>0</v>
      </c>
      <c r="P170" s="446">
        <f>+VLOOKUP($A170,'[3]9.Nesikliai'!$B$19:$AE$87,'[3]9.Nesikliai'!AE$16,0)</f>
        <v>3.4465893284849161</v>
      </c>
      <c r="Q170" s="136"/>
      <c r="R170" s="136"/>
      <c r="S170" s="136"/>
      <c r="T170" s="136"/>
    </row>
    <row r="171" spans="1:20" s="135" customFormat="1">
      <c r="A171" s="136" t="str">
        <f>+'[3]9.Nesikliai'!B42</f>
        <v>I2.Telekomunikacijos paslaugos</v>
      </c>
      <c r="B171" s="443">
        <v>4</v>
      </c>
      <c r="C171" s="444" t="s">
        <v>479</v>
      </c>
      <c r="D171" s="445">
        <f t="shared" si="90"/>
        <v>100</v>
      </c>
      <c r="E171" s="446">
        <f>+VLOOKUP($A171,'[3]9.Nesikliai'!$B$19:$AE$87,'[3]9.Nesikliai'!T$16,0)</f>
        <v>6.5751989855558066E-2</v>
      </c>
      <c r="F171" s="447">
        <f t="shared" si="87"/>
        <v>34.325685702787538</v>
      </c>
      <c r="G171" s="446">
        <f>+VLOOKUP($A171,'[3]9.Nesikliai'!$B$19:$AE$87,'[3]9.Nesikliai'!V$16,0)</f>
        <v>1.1143750520997806</v>
      </c>
      <c r="H171" s="446">
        <f>+VLOOKUP($A171,'[3]9.Nesikliai'!$B$19:$AE$87,'[3]9.Nesikliai'!W$16,0)</f>
        <v>3.5879057209793368</v>
      </c>
      <c r="I171" s="446">
        <f>+VLOOKUP($A171,'[3]9.Nesikliai'!$B$19:$AE$87,'[3]9.Nesikliai'!X$16,0)</f>
        <v>29.623404929708418</v>
      </c>
      <c r="J171" s="447">
        <f t="shared" si="91"/>
        <v>62.161972978871987</v>
      </c>
      <c r="K171" s="446">
        <f>+VLOOKUP($A171,'[3]9.Nesikliai'!$B$19:$AE$87,'[3]9.Nesikliai'!Z$16,0)</f>
        <v>54.476814069501408</v>
      </c>
      <c r="L171" s="446">
        <f>+VLOOKUP($A171,'[3]9.Nesikliai'!$B$19:$AE$87,'[3]9.Nesikliai'!AA$16,0)</f>
        <v>7.6363230083021527</v>
      </c>
      <c r="M171" s="446">
        <f>+VLOOKUP($A171,'[3]9.Nesikliai'!$B$19:$AE$87,'[3]9.Nesikliai'!AB$16,0)</f>
        <v>4.8835901068427695E-2</v>
      </c>
      <c r="N171" s="446">
        <f>+VLOOKUP($A171,'[3]9.Nesikliai'!$B$19:$AE$87,'[3]9.Nesikliai'!AC$16,0)</f>
        <v>0</v>
      </c>
      <c r="O171" s="446">
        <f>+VLOOKUP($A171,'[3]9.Nesikliai'!$B$19:$AE$87,'[3]9.Nesikliai'!AD$16,0)</f>
        <v>0</v>
      </c>
      <c r="P171" s="446">
        <f>+VLOOKUP($A171,'[3]9.Nesikliai'!$B$19:$AE$87,'[3]9.Nesikliai'!AE$16,0)</f>
        <v>3.4465893284849161</v>
      </c>
      <c r="Q171" s="136"/>
      <c r="R171" s="136"/>
      <c r="S171" s="136"/>
      <c r="T171" s="136"/>
    </row>
    <row r="172" spans="1:20" s="135" customFormat="1">
      <c r="A172" s="136" t="str">
        <f>+'[3]9.Nesikliai'!B58</f>
        <v>K6.Pašto, pasiuntinių paslaugų sąnaudos</v>
      </c>
      <c r="B172" s="443">
        <v>5</v>
      </c>
      <c r="C172" s="444" t="s">
        <v>480</v>
      </c>
      <c r="D172" s="445">
        <f t="shared" si="90"/>
        <v>100</v>
      </c>
      <c r="E172" s="446">
        <f>+VLOOKUP($A172,'[3]9.Nesikliai'!$B$19:$AE$87,'[3]9.Nesikliai'!T$16,0)</f>
        <v>6.5751989855558066E-2</v>
      </c>
      <c r="F172" s="447">
        <f t="shared" si="87"/>
        <v>34.325685702787538</v>
      </c>
      <c r="G172" s="446">
        <f>+VLOOKUP($A172,'[3]9.Nesikliai'!$B$19:$AE$87,'[3]9.Nesikliai'!V$16,0)</f>
        <v>1.1143750520997806</v>
      </c>
      <c r="H172" s="446">
        <f>+VLOOKUP($A172,'[3]9.Nesikliai'!$B$19:$AE$87,'[3]9.Nesikliai'!W$16,0)</f>
        <v>3.5879057209793368</v>
      </c>
      <c r="I172" s="446">
        <f>+VLOOKUP($A172,'[3]9.Nesikliai'!$B$19:$AE$87,'[3]9.Nesikliai'!X$16,0)</f>
        <v>29.623404929708418</v>
      </c>
      <c r="J172" s="447">
        <f t="shared" si="91"/>
        <v>62.161972978871987</v>
      </c>
      <c r="K172" s="446">
        <f>+VLOOKUP($A172,'[3]9.Nesikliai'!$B$19:$AE$87,'[3]9.Nesikliai'!Z$16,0)</f>
        <v>54.476814069501408</v>
      </c>
      <c r="L172" s="446">
        <f>+VLOOKUP($A172,'[3]9.Nesikliai'!$B$19:$AE$87,'[3]9.Nesikliai'!AA$16,0)</f>
        <v>7.6363230083021527</v>
      </c>
      <c r="M172" s="446">
        <f>+VLOOKUP($A172,'[3]9.Nesikliai'!$B$19:$AE$87,'[3]9.Nesikliai'!AB$16,0)</f>
        <v>4.8835901068427695E-2</v>
      </c>
      <c r="N172" s="446">
        <f>+VLOOKUP($A172,'[3]9.Nesikliai'!$B$19:$AE$87,'[3]9.Nesikliai'!AC$16,0)</f>
        <v>0</v>
      </c>
      <c r="O172" s="446">
        <f>+VLOOKUP($A172,'[3]9.Nesikliai'!$B$19:$AE$87,'[3]9.Nesikliai'!AD$16,0)</f>
        <v>0</v>
      </c>
      <c r="P172" s="446">
        <f>+VLOOKUP($A172,'[3]9.Nesikliai'!$B$19:$AE$87,'[3]9.Nesikliai'!AE$16,0)</f>
        <v>3.4465893284849161</v>
      </c>
      <c r="Q172" s="136"/>
      <c r="R172" s="136"/>
      <c r="S172" s="136"/>
      <c r="T172" s="136"/>
    </row>
    <row r="173" spans="1:20" s="135" customFormat="1">
      <c r="A173" s="136" t="str">
        <f>+'[3]9.Nesikliai'!B53</f>
        <v>K1.Kanceliarinės sąnaudos</v>
      </c>
      <c r="B173" s="443">
        <v>6</v>
      </c>
      <c r="C173" s="444" t="s">
        <v>481</v>
      </c>
      <c r="D173" s="445">
        <f t="shared" si="90"/>
        <v>100</v>
      </c>
      <c r="E173" s="446">
        <f>+VLOOKUP($A173,'[3]9.Nesikliai'!$B$19:$AE$87,'[3]9.Nesikliai'!T$16,0)</f>
        <v>6.5751989855558066E-2</v>
      </c>
      <c r="F173" s="447">
        <f t="shared" si="87"/>
        <v>34.325685702787538</v>
      </c>
      <c r="G173" s="446">
        <f>+VLOOKUP($A173,'[3]9.Nesikliai'!$B$19:$AE$87,'[3]9.Nesikliai'!V$16,0)</f>
        <v>1.1143750520997806</v>
      </c>
      <c r="H173" s="446">
        <f>+VLOOKUP($A173,'[3]9.Nesikliai'!$B$19:$AE$87,'[3]9.Nesikliai'!W$16,0)</f>
        <v>3.5879057209793368</v>
      </c>
      <c r="I173" s="446">
        <f>+VLOOKUP($A173,'[3]9.Nesikliai'!$B$19:$AE$87,'[3]9.Nesikliai'!X$16,0)</f>
        <v>29.623404929708418</v>
      </c>
      <c r="J173" s="447">
        <f t="shared" si="91"/>
        <v>62.161972978871987</v>
      </c>
      <c r="K173" s="446">
        <f>+VLOOKUP($A173,'[3]9.Nesikliai'!$B$19:$AE$87,'[3]9.Nesikliai'!Z$16,0)</f>
        <v>54.476814069501408</v>
      </c>
      <c r="L173" s="446">
        <f>+VLOOKUP($A173,'[3]9.Nesikliai'!$B$19:$AE$87,'[3]9.Nesikliai'!AA$16,0)</f>
        <v>7.6363230083021527</v>
      </c>
      <c r="M173" s="446">
        <f>+VLOOKUP($A173,'[3]9.Nesikliai'!$B$19:$AE$87,'[3]9.Nesikliai'!AB$16,0)</f>
        <v>4.8835901068427695E-2</v>
      </c>
      <c r="N173" s="446">
        <f>+VLOOKUP($A173,'[3]9.Nesikliai'!$B$19:$AE$87,'[3]9.Nesikliai'!AC$16,0)</f>
        <v>0</v>
      </c>
      <c r="O173" s="446">
        <f>+VLOOKUP($A173,'[3]9.Nesikliai'!$B$19:$AE$87,'[3]9.Nesikliai'!AD$16,0)</f>
        <v>0</v>
      </c>
      <c r="P173" s="446">
        <f>+VLOOKUP($A173,'[3]9.Nesikliai'!$B$19:$AE$87,'[3]9.Nesikliai'!AE$16,0)</f>
        <v>3.4465893284849161</v>
      </c>
      <c r="Q173" s="136"/>
      <c r="R173" s="136"/>
      <c r="S173" s="136"/>
      <c r="T173" s="136"/>
    </row>
    <row r="174" spans="1:20" s="135" customFormat="1">
      <c r="A174" s="136" t="str">
        <f>+'[3]9.Nesikliai'!B47</f>
        <v xml:space="preserve">I7.Org. inventoriaus aptarnavimo sąnaudos		</v>
      </c>
      <c r="B174" s="443">
        <v>7</v>
      </c>
      <c r="C174" s="444" t="s">
        <v>482</v>
      </c>
      <c r="D174" s="445">
        <f t="shared" si="90"/>
        <v>100</v>
      </c>
      <c r="E174" s="446">
        <f>+VLOOKUP($A174,'[3]9.Nesikliai'!$B$19:$AE$87,'[3]9.Nesikliai'!T$16,0)</f>
        <v>6.5751989855558066E-2</v>
      </c>
      <c r="F174" s="447">
        <f t="shared" si="87"/>
        <v>34.325685702787538</v>
      </c>
      <c r="G174" s="446">
        <f>+VLOOKUP($A174,'[3]9.Nesikliai'!$B$19:$AE$87,'[3]9.Nesikliai'!V$16,0)</f>
        <v>1.1143750520997806</v>
      </c>
      <c r="H174" s="446">
        <f>+VLOOKUP($A174,'[3]9.Nesikliai'!$B$19:$AE$87,'[3]9.Nesikliai'!W$16,0)</f>
        <v>3.5879057209793368</v>
      </c>
      <c r="I174" s="446">
        <f>+VLOOKUP($A174,'[3]9.Nesikliai'!$B$19:$AE$87,'[3]9.Nesikliai'!X$16,0)</f>
        <v>29.623404929708418</v>
      </c>
      <c r="J174" s="447">
        <f t="shared" si="91"/>
        <v>62.161972978871987</v>
      </c>
      <c r="K174" s="446">
        <f>+VLOOKUP($A174,'[3]9.Nesikliai'!$B$19:$AE$87,'[3]9.Nesikliai'!Z$16,0)</f>
        <v>54.476814069501408</v>
      </c>
      <c r="L174" s="446">
        <f>+VLOOKUP($A174,'[3]9.Nesikliai'!$B$19:$AE$87,'[3]9.Nesikliai'!AA$16,0)</f>
        <v>7.6363230083021527</v>
      </c>
      <c r="M174" s="446">
        <f>+VLOOKUP($A174,'[3]9.Nesikliai'!$B$19:$AE$87,'[3]9.Nesikliai'!AB$16,0)</f>
        <v>4.8835901068427695E-2</v>
      </c>
      <c r="N174" s="446">
        <f>+VLOOKUP($A174,'[3]9.Nesikliai'!$B$19:$AE$87,'[3]9.Nesikliai'!AC$16,0)</f>
        <v>0</v>
      </c>
      <c r="O174" s="446">
        <f>+VLOOKUP($A174,'[3]9.Nesikliai'!$B$19:$AE$87,'[3]9.Nesikliai'!AD$16,0)</f>
        <v>0</v>
      </c>
      <c r="P174" s="446">
        <f>+VLOOKUP($A174,'[3]9.Nesikliai'!$B$19:$AE$87,'[3]9.Nesikliai'!AE$16,0)</f>
        <v>3.4465893284849161</v>
      </c>
      <c r="Q174" s="136"/>
      <c r="R174" s="136"/>
      <c r="S174" s="136"/>
      <c r="T174" s="136"/>
    </row>
    <row r="175" spans="1:20" s="135" customFormat="1">
      <c r="A175" s="136" t="str">
        <f>+'[3]9.Nesikliai'!B59</f>
        <v xml:space="preserve">K7.Profesinės literatūros, spaudos sąnaudos			</v>
      </c>
      <c r="B175" s="443">
        <v>8</v>
      </c>
      <c r="C175" s="444" t="s">
        <v>483</v>
      </c>
      <c r="D175" s="445">
        <f t="shared" si="90"/>
        <v>100</v>
      </c>
      <c r="E175" s="446">
        <f>+VLOOKUP($A175,'[3]9.Nesikliai'!$B$19:$AE$87,'[3]9.Nesikliai'!T$16,0)</f>
        <v>6.5751989855558066E-2</v>
      </c>
      <c r="F175" s="447">
        <f t="shared" si="87"/>
        <v>34.325685702787538</v>
      </c>
      <c r="G175" s="446">
        <f>+VLOOKUP($A175,'[3]9.Nesikliai'!$B$19:$AE$87,'[3]9.Nesikliai'!V$16,0)</f>
        <v>1.1143750520997806</v>
      </c>
      <c r="H175" s="446">
        <f>+VLOOKUP($A175,'[3]9.Nesikliai'!$B$19:$AE$87,'[3]9.Nesikliai'!W$16,0)</f>
        <v>3.5879057209793368</v>
      </c>
      <c r="I175" s="446">
        <f>+VLOOKUP($A175,'[3]9.Nesikliai'!$B$19:$AE$87,'[3]9.Nesikliai'!X$16,0)</f>
        <v>29.623404929708418</v>
      </c>
      <c r="J175" s="447">
        <f t="shared" si="91"/>
        <v>62.161972978871987</v>
      </c>
      <c r="K175" s="446">
        <f>+VLOOKUP($A175,'[3]9.Nesikliai'!$B$19:$AE$87,'[3]9.Nesikliai'!Z$16,0)</f>
        <v>54.476814069501408</v>
      </c>
      <c r="L175" s="446">
        <f>+VLOOKUP($A175,'[3]9.Nesikliai'!$B$19:$AE$87,'[3]9.Nesikliai'!AA$16,0)</f>
        <v>7.6363230083021527</v>
      </c>
      <c r="M175" s="446">
        <f>+VLOOKUP($A175,'[3]9.Nesikliai'!$B$19:$AE$87,'[3]9.Nesikliai'!AB$16,0)</f>
        <v>4.8835901068427695E-2</v>
      </c>
      <c r="N175" s="446">
        <f>+VLOOKUP($A175,'[3]9.Nesikliai'!$B$19:$AE$87,'[3]9.Nesikliai'!AC$16,0)</f>
        <v>0</v>
      </c>
      <c r="O175" s="446">
        <f>+VLOOKUP($A175,'[3]9.Nesikliai'!$B$19:$AE$87,'[3]9.Nesikliai'!AD$16,0)</f>
        <v>0</v>
      </c>
      <c r="P175" s="446">
        <f>+VLOOKUP($A175,'[3]9.Nesikliai'!$B$19:$AE$87,'[3]9.Nesikliai'!AE$16,0)</f>
        <v>3.4465893284849161</v>
      </c>
      <c r="Q175" s="136"/>
      <c r="R175" s="136"/>
      <c r="S175" s="136"/>
      <c r="T175" s="136"/>
    </row>
    <row r="176" spans="1:20" s="135" customFormat="1">
      <c r="A176" s="136" t="str">
        <f>+'[3]9.Nesikliai'!B46</f>
        <v>I6.Patalpų priežiūros paslaugų pirkimo sąnaudos</v>
      </c>
      <c r="B176" s="443">
        <v>9</v>
      </c>
      <c r="C176" s="444" t="s">
        <v>484</v>
      </c>
      <c r="D176" s="445">
        <f t="shared" si="90"/>
        <v>100</v>
      </c>
      <c r="E176" s="446">
        <f>+VLOOKUP($A176,'[3]9.Nesikliai'!$B$19:$AE$87,'[3]9.Nesikliai'!T$16,0)</f>
        <v>6.5751989855558066E-2</v>
      </c>
      <c r="F176" s="447">
        <f t="shared" si="87"/>
        <v>34.325685702787538</v>
      </c>
      <c r="G176" s="446">
        <f>+VLOOKUP($A176,'[3]9.Nesikliai'!$B$19:$AE$87,'[3]9.Nesikliai'!V$16,0)</f>
        <v>1.1143750520997806</v>
      </c>
      <c r="H176" s="446">
        <f>+VLOOKUP($A176,'[3]9.Nesikliai'!$B$19:$AE$87,'[3]9.Nesikliai'!W$16,0)</f>
        <v>3.5879057209793368</v>
      </c>
      <c r="I176" s="446">
        <f>+VLOOKUP($A176,'[3]9.Nesikliai'!$B$19:$AE$87,'[3]9.Nesikliai'!X$16,0)</f>
        <v>29.623404929708418</v>
      </c>
      <c r="J176" s="447">
        <f t="shared" si="91"/>
        <v>62.161972978871987</v>
      </c>
      <c r="K176" s="446">
        <f>+VLOOKUP($A176,'[3]9.Nesikliai'!$B$19:$AE$87,'[3]9.Nesikliai'!Z$16,0)</f>
        <v>54.476814069501408</v>
      </c>
      <c r="L176" s="446">
        <f>+VLOOKUP($A176,'[3]9.Nesikliai'!$B$19:$AE$87,'[3]9.Nesikliai'!AA$16,0)</f>
        <v>7.6363230083021527</v>
      </c>
      <c r="M176" s="446">
        <f>+VLOOKUP($A176,'[3]9.Nesikliai'!$B$19:$AE$87,'[3]9.Nesikliai'!AB$16,0)</f>
        <v>4.8835901068427695E-2</v>
      </c>
      <c r="N176" s="446">
        <f>+VLOOKUP($A176,'[3]9.Nesikliai'!$B$19:$AE$87,'[3]9.Nesikliai'!AC$16,0)</f>
        <v>0</v>
      </c>
      <c r="O176" s="446">
        <f>+VLOOKUP($A176,'[3]9.Nesikliai'!$B$19:$AE$87,'[3]9.Nesikliai'!AD$16,0)</f>
        <v>0</v>
      </c>
      <c r="P176" s="446">
        <f>+VLOOKUP($A176,'[3]9.Nesikliai'!$B$19:$AE$87,'[3]9.Nesikliai'!AE$16,0)</f>
        <v>3.4465893284849161</v>
      </c>
      <c r="Q176" s="136"/>
      <c r="R176" s="136"/>
      <c r="S176" s="136"/>
      <c r="T176" s="136"/>
    </row>
    <row r="177" spans="1:20" s="135" customFormat="1">
      <c r="A177" s="136" t="str">
        <f>+'[3]9.Nesikliai'!B50</f>
        <v>I10.Apskaitos ir audito paslaugų pirkimo sąnaudos</v>
      </c>
      <c r="B177" s="443">
        <v>10</v>
      </c>
      <c r="C177" s="444" t="s">
        <v>485</v>
      </c>
      <c r="D177" s="445">
        <f t="shared" si="90"/>
        <v>100</v>
      </c>
      <c r="E177" s="446">
        <f>+VLOOKUP($A177,'[3]9.Nesikliai'!$B$19:$AE$87,'[3]9.Nesikliai'!T$16,0)</f>
        <v>6.5751989855558066E-2</v>
      </c>
      <c r="F177" s="447">
        <f t="shared" si="87"/>
        <v>34.325685702787538</v>
      </c>
      <c r="G177" s="446">
        <f>+VLOOKUP($A177,'[3]9.Nesikliai'!$B$19:$AE$87,'[3]9.Nesikliai'!V$16,0)</f>
        <v>1.1143750520997806</v>
      </c>
      <c r="H177" s="446">
        <f>+VLOOKUP($A177,'[3]9.Nesikliai'!$B$19:$AE$87,'[3]9.Nesikliai'!W$16,0)</f>
        <v>3.5879057209793368</v>
      </c>
      <c r="I177" s="446">
        <f>+VLOOKUP($A177,'[3]9.Nesikliai'!$B$19:$AE$87,'[3]9.Nesikliai'!X$16,0)</f>
        <v>29.623404929708418</v>
      </c>
      <c r="J177" s="447">
        <f t="shared" si="91"/>
        <v>62.161972978871987</v>
      </c>
      <c r="K177" s="446">
        <f>+VLOOKUP($A177,'[3]9.Nesikliai'!$B$19:$AE$87,'[3]9.Nesikliai'!Z$16,0)</f>
        <v>54.476814069501408</v>
      </c>
      <c r="L177" s="446">
        <f>+VLOOKUP($A177,'[3]9.Nesikliai'!$B$19:$AE$87,'[3]9.Nesikliai'!AA$16,0)</f>
        <v>7.6363230083021527</v>
      </c>
      <c r="M177" s="446">
        <f>+VLOOKUP($A177,'[3]9.Nesikliai'!$B$19:$AE$87,'[3]9.Nesikliai'!AB$16,0)</f>
        <v>4.8835901068427695E-2</v>
      </c>
      <c r="N177" s="446">
        <f>+VLOOKUP($A177,'[3]9.Nesikliai'!$B$19:$AE$87,'[3]9.Nesikliai'!AC$16,0)</f>
        <v>0</v>
      </c>
      <c r="O177" s="446">
        <f>+VLOOKUP($A177,'[3]9.Nesikliai'!$B$19:$AE$87,'[3]9.Nesikliai'!AD$16,0)</f>
        <v>0</v>
      </c>
      <c r="P177" s="446">
        <f>+VLOOKUP($A177,'[3]9.Nesikliai'!$B$19:$AE$87,'[3]9.Nesikliai'!AE$16,0)</f>
        <v>3.4465893284849161</v>
      </c>
      <c r="Q177" s="136"/>
      <c r="R177" s="136"/>
      <c r="S177" s="136"/>
      <c r="T177" s="136"/>
    </row>
    <row r="178" spans="1:20" s="135" customFormat="1">
      <c r="A178" s="136" t="str">
        <f>+'[3]9.Nesikliai'!B38</f>
        <v>F1.Transporto paslaugų pirkimo sąnaudos</v>
      </c>
      <c r="B178" s="443">
        <v>11</v>
      </c>
      <c r="C178" s="444" t="s">
        <v>486</v>
      </c>
      <c r="D178" s="445">
        <f t="shared" si="90"/>
        <v>100</v>
      </c>
      <c r="E178" s="446">
        <f>+VLOOKUP($A178,'[3]9.Nesikliai'!$B$19:$AE$87,'[3]9.Nesikliai'!T$16,0)</f>
        <v>6.5751989855558066E-2</v>
      </c>
      <c r="F178" s="447">
        <f t="shared" si="87"/>
        <v>34.325685702787538</v>
      </c>
      <c r="G178" s="446">
        <f>+VLOOKUP($A178,'[3]9.Nesikliai'!$B$19:$AE$87,'[3]9.Nesikliai'!V$16,0)</f>
        <v>1.1143750520997806</v>
      </c>
      <c r="H178" s="446">
        <f>+VLOOKUP($A178,'[3]9.Nesikliai'!$B$19:$AE$87,'[3]9.Nesikliai'!W$16,0)</f>
        <v>3.5879057209793368</v>
      </c>
      <c r="I178" s="446">
        <f>+VLOOKUP($A178,'[3]9.Nesikliai'!$B$19:$AE$87,'[3]9.Nesikliai'!X$16,0)</f>
        <v>29.623404929708418</v>
      </c>
      <c r="J178" s="447">
        <f t="shared" si="91"/>
        <v>62.161972978871987</v>
      </c>
      <c r="K178" s="446">
        <f>+VLOOKUP($A178,'[3]9.Nesikliai'!$B$19:$AE$87,'[3]9.Nesikliai'!Z$16,0)</f>
        <v>54.476814069501408</v>
      </c>
      <c r="L178" s="446">
        <f>+VLOOKUP($A178,'[3]9.Nesikliai'!$B$19:$AE$87,'[3]9.Nesikliai'!AA$16,0)</f>
        <v>7.6363230083021527</v>
      </c>
      <c r="M178" s="446">
        <f>+VLOOKUP($A178,'[3]9.Nesikliai'!$B$19:$AE$87,'[3]9.Nesikliai'!AB$16,0)</f>
        <v>4.8835901068427695E-2</v>
      </c>
      <c r="N178" s="446">
        <f>+VLOOKUP($A178,'[3]9.Nesikliai'!$B$19:$AE$87,'[3]9.Nesikliai'!AC$16,0)</f>
        <v>0</v>
      </c>
      <c r="O178" s="446">
        <f>+VLOOKUP($A178,'[3]9.Nesikliai'!$B$19:$AE$87,'[3]9.Nesikliai'!AD$16,0)</f>
        <v>0</v>
      </c>
      <c r="P178" s="446">
        <f>+VLOOKUP($A178,'[3]9.Nesikliai'!$B$19:$AE$87,'[3]9.Nesikliai'!AE$16,0)</f>
        <v>3.4465893284849161</v>
      </c>
      <c r="Q178" s="136"/>
      <c r="R178" s="136"/>
      <c r="S178" s="136"/>
      <c r="T178" s="136"/>
    </row>
    <row r="179" spans="1:20" s="135" customFormat="1">
      <c r="A179" s="136" t="str">
        <f>+'[3]9.Nesikliai'!B44</f>
        <v>I4.Gyventojų įmokų administravimas</v>
      </c>
      <c r="B179" s="443">
        <v>12</v>
      </c>
      <c r="C179" s="444" t="s">
        <v>487</v>
      </c>
      <c r="D179" s="445">
        <f t="shared" si="90"/>
        <v>100</v>
      </c>
      <c r="E179" s="446">
        <f>+VLOOKUP($A179,'[3]9.Nesikliai'!$B$19:$AE$87,'[3]9.Nesikliai'!T$16,0)</f>
        <v>6.5751989855558066E-2</v>
      </c>
      <c r="F179" s="447">
        <f t="shared" si="87"/>
        <v>34.325685702787538</v>
      </c>
      <c r="G179" s="446">
        <f>+VLOOKUP($A179,'[3]9.Nesikliai'!$B$19:$AE$87,'[3]9.Nesikliai'!V$16,0)</f>
        <v>1.1143750520997806</v>
      </c>
      <c r="H179" s="446">
        <f>+VLOOKUP($A179,'[3]9.Nesikliai'!$B$19:$AE$87,'[3]9.Nesikliai'!W$16,0)</f>
        <v>3.5879057209793368</v>
      </c>
      <c r="I179" s="446">
        <f>+VLOOKUP($A179,'[3]9.Nesikliai'!$B$19:$AE$87,'[3]9.Nesikliai'!X$16,0)</f>
        <v>29.623404929708418</v>
      </c>
      <c r="J179" s="447">
        <f t="shared" si="91"/>
        <v>62.161972978871987</v>
      </c>
      <c r="K179" s="446">
        <f>+VLOOKUP($A179,'[3]9.Nesikliai'!$B$19:$AE$87,'[3]9.Nesikliai'!Z$16,0)</f>
        <v>54.476814069501408</v>
      </c>
      <c r="L179" s="446">
        <f>+VLOOKUP($A179,'[3]9.Nesikliai'!$B$19:$AE$87,'[3]9.Nesikliai'!AA$16,0)</f>
        <v>7.6363230083021527</v>
      </c>
      <c r="M179" s="446">
        <f>+VLOOKUP($A179,'[3]9.Nesikliai'!$B$19:$AE$87,'[3]9.Nesikliai'!AB$16,0)</f>
        <v>4.8835901068427695E-2</v>
      </c>
      <c r="N179" s="446">
        <f>+VLOOKUP($A179,'[3]9.Nesikliai'!$B$19:$AE$87,'[3]9.Nesikliai'!AC$16,0)</f>
        <v>0</v>
      </c>
      <c r="O179" s="446">
        <f>+VLOOKUP($A179,'[3]9.Nesikliai'!$B$19:$AE$87,'[3]9.Nesikliai'!AD$16,0)</f>
        <v>0</v>
      </c>
      <c r="P179" s="446">
        <f>+VLOOKUP($A179,'[3]9.Nesikliai'!$B$19:$AE$87,'[3]9.Nesikliai'!AE$16,0)</f>
        <v>3.4465893284849161</v>
      </c>
      <c r="Q179" s="136"/>
      <c r="R179" s="136"/>
      <c r="S179" s="136"/>
      <c r="T179" s="136"/>
    </row>
    <row r="180" spans="1:20" s="135" customFormat="1">
      <c r="A180" s="136" t="str">
        <f>+'[3]9.Nesikliai'!B55</f>
        <v>K3.Vartotojų informavimo paslaugų pirkimo sąnaudos</v>
      </c>
      <c r="B180" s="443">
        <v>13</v>
      </c>
      <c r="C180" s="444" t="s">
        <v>488</v>
      </c>
      <c r="D180" s="445">
        <f t="shared" si="90"/>
        <v>100</v>
      </c>
      <c r="E180" s="446">
        <f>+VLOOKUP($A180,'[3]9.Nesikliai'!$B$19:$AE$87,'[3]9.Nesikliai'!T$16,0)</f>
        <v>6.5751989855558066E-2</v>
      </c>
      <c r="F180" s="447">
        <f t="shared" si="87"/>
        <v>34.325685702787538</v>
      </c>
      <c r="G180" s="446">
        <f>+VLOOKUP($A180,'[3]9.Nesikliai'!$B$19:$AE$87,'[3]9.Nesikliai'!V$16,0)</f>
        <v>1.1143750520997806</v>
      </c>
      <c r="H180" s="446">
        <f>+VLOOKUP($A180,'[3]9.Nesikliai'!$B$19:$AE$87,'[3]9.Nesikliai'!W$16,0)</f>
        <v>3.5879057209793368</v>
      </c>
      <c r="I180" s="446">
        <f>+VLOOKUP($A180,'[3]9.Nesikliai'!$B$19:$AE$87,'[3]9.Nesikliai'!X$16,0)</f>
        <v>29.623404929708418</v>
      </c>
      <c r="J180" s="447">
        <f t="shared" si="91"/>
        <v>62.161972978871987</v>
      </c>
      <c r="K180" s="446">
        <f>+VLOOKUP($A180,'[3]9.Nesikliai'!$B$19:$AE$87,'[3]9.Nesikliai'!Z$16,0)</f>
        <v>54.476814069501408</v>
      </c>
      <c r="L180" s="446">
        <f>+VLOOKUP($A180,'[3]9.Nesikliai'!$B$19:$AE$87,'[3]9.Nesikliai'!AA$16,0)</f>
        <v>7.6363230083021527</v>
      </c>
      <c r="M180" s="446">
        <f>+VLOOKUP($A180,'[3]9.Nesikliai'!$B$19:$AE$87,'[3]9.Nesikliai'!AB$16,0)</f>
        <v>4.8835901068427695E-2</v>
      </c>
      <c r="N180" s="446">
        <f>+VLOOKUP($A180,'[3]9.Nesikliai'!$B$19:$AE$87,'[3]9.Nesikliai'!AC$16,0)</f>
        <v>0</v>
      </c>
      <c r="O180" s="446">
        <f>+VLOOKUP($A180,'[3]9.Nesikliai'!$B$19:$AE$87,'[3]9.Nesikliai'!AD$16,0)</f>
        <v>0</v>
      </c>
      <c r="P180" s="446">
        <f>+VLOOKUP($A180,'[3]9.Nesikliai'!$B$19:$AE$87,'[3]9.Nesikliai'!AE$16,0)</f>
        <v>3.4465893284849161</v>
      </c>
      <c r="Q180" s="136"/>
      <c r="R180" s="136"/>
      <c r="S180" s="136"/>
      <c r="T180" s="136"/>
    </row>
    <row r="181" spans="1:20" s="135" customFormat="1" ht="15.75" thickBot="1">
      <c r="A181" s="136" t="str">
        <f>+'[3]9.Nesikliai'!B57</f>
        <v>K5.Administracinės ir kitos sąnaudos</v>
      </c>
      <c r="B181" s="448">
        <v>14</v>
      </c>
      <c r="C181" s="449" t="s">
        <v>489</v>
      </c>
      <c r="D181" s="450">
        <f t="shared" si="90"/>
        <v>100</v>
      </c>
      <c r="E181" s="451">
        <f>+VLOOKUP($A181,'[3]9.Nesikliai'!$B$19:$AE$87,'[3]9.Nesikliai'!T$16,0)</f>
        <v>6.5751989855558066E-2</v>
      </c>
      <c r="F181" s="452">
        <f t="shared" si="87"/>
        <v>34.325685702787538</v>
      </c>
      <c r="G181" s="451">
        <f>+VLOOKUP($A181,'[3]9.Nesikliai'!$B$19:$AE$87,'[3]9.Nesikliai'!V$16,0)</f>
        <v>1.1143750520997806</v>
      </c>
      <c r="H181" s="451">
        <f>+VLOOKUP($A181,'[3]9.Nesikliai'!$B$19:$AE$87,'[3]9.Nesikliai'!W$16,0)</f>
        <v>3.5879057209793368</v>
      </c>
      <c r="I181" s="451">
        <f>+VLOOKUP($A181,'[3]9.Nesikliai'!$B$19:$AE$87,'[3]9.Nesikliai'!X$16,0)</f>
        <v>29.623404929708418</v>
      </c>
      <c r="J181" s="452">
        <f t="shared" si="91"/>
        <v>62.161972978871987</v>
      </c>
      <c r="K181" s="451">
        <f>+VLOOKUP($A181,'[3]9.Nesikliai'!$B$19:$AE$87,'[3]9.Nesikliai'!Z$16,0)</f>
        <v>54.476814069501408</v>
      </c>
      <c r="L181" s="451">
        <f>+VLOOKUP($A181,'[3]9.Nesikliai'!$B$19:$AE$87,'[3]9.Nesikliai'!AA$16,0)</f>
        <v>7.6363230083021527</v>
      </c>
      <c r="M181" s="451">
        <f>+VLOOKUP($A181,'[3]9.Nesikliai'!$B$19:$AE$87,'[3]9.Nesikliai'!AB$16,0)</f>
        <v>4.8835901068427695E-2</v>
      </c>
      <c r="N181" s="451">
        <f>+VLOOKUP($A181,'[3]9.Nesikliai'!$B$19:$AE$87,'[3]9.Nesikliai'!AC$16,0)</f>
        <v>0</v>
      </c>
      <c r="O181" s="451">
        <f>+VLOOKUP($A181,'[3]9.Nesikliai'!$B$19:$AE$87,'[3]9.Nesikliai'!AD$16,0)</f>
        <v>0</v>
      </c>
      <c r="P181" s="451">
        <f>+VLOOKUP($A181,'[3]9.Nesikliai'!$B$19:$AE$87,'[3]9.Nesikliai'!AE$16,0)</f>
        <v>3.4465893284849161</v>
      </c>
      <c r="Q181" s="136"/>
      <c r="R181" s="136"/>
      <c r="S181" s="136"/>
      <c r="T181" s="136"/>
    </row>
    <row r="182" spans="1:20" s="135" customFormat="1" ht="23.25" customHeight="1" thickBot="1">
      <c r="A182" s="136" t="str">
        <f>+'[3]9.Nesikliai'!B56</f>
        <v>K4.Rinkodaros ir pardavimų sąnaudos</v>
      </c>
      <c r="B182" s="455" t="s">
        <v>490</v>
      </c>
      <c r="C182" s="462" t="str">
        <f>Q182&amp;" "&amp;INDEX('[3]9.Nesikliai'!$I$19:$I$70,MATCH(A182,'[3]9.Nesikliai'!$B$19:$B$70,0))</f>
        <v>C.10.  Punktui Tiesiogiai paslaugoms priskirto naudojamo turto buhalterinė įsigijimo vertė</v>
      </c>
      <c r="D182" s="457">
        <f t="shared" si="90"/>
        <v>100</v>
      </c>
      <c r="E182" s="458">
        <f>+VLOOKUP($A182,'[3]9.Nesikliai'!$B$19:$AE$87,'[3]9.Nesikliai'!T$16,0)</f>
        <v>6.5751989855558066E-2</v>
      </c>
      <c r="F182" s="459">
        <f t="shared" si="87"/>
        <v>34.325685702787538</v>
      </c>
      <c r="G182" s="458">
        <f>+VLOOKUP($A182,'[3]9.Nesikliai'!$B$19:$AE$87,'[3]9.Nesikliai'!V$16,0)</f>
        <v>1.1143750520997806</v>
      </c>
      <c r="H182" s="458">
        <f>+VLOOKUP($A182,'[3]9.Nesikliai'!$B$19:$AE$87,'[3]9.Nesikliai'!W$16,0)</f>
        <v>3.5879057209793368</v>
      </c>
      <c r="I182" s="458">
        <f>+VLOOKUP($A182,'[3]9.Nesikliai'!$B$19:$AE$87,'[3]9.Nesikliai'!X$16,0)</f>
        <v>29.623404929708418</v>
      </c>
      <c r="J182" s="459">
        <f t="shared" si="91"/>
        <v>62.161972978871987</v>
      </c>
      <c r="K182" s="458">
        <f>+VLOOKUP($A182,'[3]9.Nesikliai'!$B$19:$AE$87,'[3]9.Nesikliai'!Z$16,0)</f>
        <v>54.476814069501408</v>
      </c>
      <c r="L182" s="458">
        <f>+VLOOKUP($A182,'[3]9.Nesikliai'!$B$19:$AE$87,'[3]9.Nesikliai'!AA$16,0)</f>
        <v>7.6363230083021527</v>
      </c>
      <c r="M182" s="458">
        <f>+VLOOKUP($A182,'[3]9.Nesikliai'!$B$19:$AE$87,'[3]9.Nesikliai'!AB$16,0)</f>
        <v>4.8835901068427695E-2</v>
      </c>
      <c r="N182" s="458">
        <f>+VLOOKUP($A182,'[3]9.Nesikliai'!$B$19:$AE$87,'[3]9.Nesikliai'!AC$16,0)</f>
        <v>0</v>
      </c>
      <c r="O182" s="458">
        <f>+VLOOKUP($A182,'[3]9.Nesikliai'!$B$19:$AE$87,'[3]9.Nesikliai'!AD$16,0)</f>
        <v>0</v>
      </c>
      <c r="P182" s="458">
        <f>+VLOOKUP($A182,'[3]9.Nesikliai'!$B$19:$AE$87,'[3]9.Nesikliai'!AE$16,0)</f>
        <v>3.4465893284849161</v>
      </c>
      <c r="Q182" s="136" t="s">
        <v>491</v>
      </c>
      <c r="R182" s="136"/>
      <c r="S182" s="136"/>
      <c r="T182" s="136"/>
    </row>
    <row r="183" spans="1:20" s="135" customFormat="1" ht="25.5" customHeight="1" thickBot="1">
      <c r="A183" s="136" t="str">
        <f>+'[3]9.Nesikliai'!B62</f>
        <v xml:space="preserve">K10.Kitos pastovios sąnaudos			</v>
      </c>
      <c r="B183" s="463" t="s">
        <v>492</v>
      </c>
      <c r="C183" s="464" t="str">
        <f>Q183&amp;" "&amp;INDEX('[3]9.Nesikliai'!$I$19:$I$70,MATCH(A183,'[3]9.Nesikliai'!$B$19:$B$70,0))</f>
        <v>C.11.  Punktui Tiesiogiai paslaugoms priskirto naudojamo turto buhalterinė įsigijimo vertė</v>
      </c>
      <c r="D183" s="465">
        <f t="shared" si="90"/>
        <v>100</v>
      </c>
      <c r="E183" s="466">
        <f>+VLOOKUP($A183,'[3]9.Nesikliai'!$B$19:$AE$87,'[3]9.Nesikliai'!T$16,0)</f>
        <v>6.5751989855558066E-2</v>
      </c>
      <c r="F183" s="467">
        <f t="shared" si="87"/>
        <v>34.325685702787538</v>
      </c>
      <c r="G183" s="466">
        <f>+VLOOKUP($A183,'[3]9.Nesikliai'!$B$19:$AE$87,'[3]9.Nesikliai'!V$16,0)</f>
        <v>1.1143750520997806</v>
      </c>
      <c r="H183" s="466">
        <f>+VLOOKUP($A183,'[3]9.Nesikliai'!$B$19:$AE$87,'[3]9.Nesikliai'!W$16,0)</f>
        <v>3.5879057209793368</v>
      </c>
      <c r="I183" s="466">
        <f>+VLOOKUP($A183,'[3]9.Nesikliai'!$B$19:$AE$87,'[3]9.Nesikliai'!X$16,0)</f>
        <v>29.623404929708418</v>
      </c>
      <c r="J183" s="467">
        <f t="shared" si="91"/>
        <v>62.161972978871987</v>
      </c>
      <c r="K183" s="466">
        <f>+VLOOKUP($A183,'[3]9.Nesikliai'!$B$19:$AE$87,'[3]9.Nesikliai'!Z$16,0)</f>
        <v>54.476814069501408</v>
      </c>
      <c r="L183" s="466">
        <f>+VLOOKUP($A183,'[3]9.Nesikliai'!$B$19:$AE$87,'[3]9.Nesikliai'!AA$16,0)</f>
        <v>7.6363230083021527</v>
      </c>
      <c r="M183" s="466">
        <f>+VLOOKUP($A183,'[3]9.Nesikliai'!$B$19:$AE$87,'[3]9.Nesikliai'!AB$16,0)</f>
        <v>4.8835901068427695E-2</v>
      </c>
      <c r="N183" s="466">
        <f>+VLOOKUP($A183,'[3]9.Nesikliai'!$B$19:$AE$87,'[3]9.Nesikliai'!AC$16,0)</f>
        <v>0</v>
      </c>
      <c r="O183" s="466">
        <f>+VLOOKUP($A183,'[3]9.Nesikliai'!$B$19:$AE$87,'[3]9.Nesikliai'!AD$16,0)</f>
        <v>0</v>
      </c>
      <c r="P183" s="466">
        <f>+VLOOKUP($A183,'[3]9.Nesikliai'!$B$19:$AE$87,'[3]9.Nesikliai'!AE$16,0)</f>
        <v>3.4465893284849161</v>
      </c>
      <c r="Q183" s="136" t="s">
        <v>493</v>
      </c>
      <c r="R183" s="136"/>
      <c r="S183" s="136"/>
      <c r="T183" s="136"/>
    </row>
    <row r="184" spans="1:20" ht="16.5" thickTop="1" thickBot="1">
      <c r="B184" s="253" t="s">
        <v>74</v>
      </c>
      <c r="C184" s="152" t="s">
        <v>494</v>
      </c>
      <c r="D184" s="254">
        <f>D185+D187+D190+D192+D199+D198+D204+D208+D211+D227+D228</f>
        <v>181.67745277072228</v>
      </c>
      <c r="E184" s="468">
        <f>E185+E187+E190+E192+E199+E198+E204+E208+E211+E227+E228</f>
        <v>16.572604212308597</v>
      </c>
      <c r="F184" s="253">
        <f t="shared" ref="F184:P184" si="92">F185+F187+F190+F192+F199+F198+F204+F208+F211+F227+F228</f>
        <v>57.019135666191914</v>
      </c>
      <c r="G184" s="256">
        <f t="shared" si="92"/>
        <v>9.3481188025356587</v>
      </c>
      <c r="H184" s="257">
        <f t="shared" si="92"/>
        <v>6.29778710787091</v>
      </c>
      <c r="I184" s="258">
        <f t="shared" si="92"/>
        <v>41.373229755785353</v>
      </c>
      <c r="J184" s="253">
        <f t="shared" si="92"/>
        <v>88.820849633921426</v>
      </c>
      <c r="K184" s="256">
        <f t="shared" si="92"/>
        <v>62.398149425073655</v>
      </c>
      <c r="L184" s="257">
        <f t="shared" si="92"/>
        <v>20.642549955052129</v>
      </c>
      <c r="M184" s="257">
        <f t="shared" si="92"/>
        <v>5.7801502537956226</v>
      </c>
      <c r="N184" s="254">
        <f t="shared" si="92"/>
        <v>5.5660428980503269</v>
      </c>
      <c r="O184" s="255">
        <f t="shared" si="92"/>
        <v>0</v>
      </c>
      <c r="P184" s="253">
        <f t="shared" si="92"/>
        <v>13.698820360250002</v>
      </c>
    </row>
    <row r="185" spans="1:20" ht="15.75" thickTop="1">
      <c r="B185" s="469" t="s">
        <v>495</v>
      </c>
      <c r="C185" s="470" t="s">
        <v>300</v>
      </c>
      <c r="D185" s="471">
        <f>D186</f>
        <v>0.88858999999999988</v>
      </c>
      <c r="E185" s="472">
        <f>E186</f>
        <v>7.9211570694818934E-2</v>
      </c>
      <c r="F185" s="469">
        <f t="shared" ref="F185:P185" si="93">F186</f>
        <v>0.278505076073015</v>
      </c>
      <c r="G185" s="473">
        <f t="shared" si="93"/>
        <v>4.3587949559665252E-2</v>
      </c>
      <c r="H185" s="474">
        <f t="shared" si="93"/>
        <v>3.0983326033765534E-2</v>
      </c>
      <c r="I185" s="475">
        <f t="shared" si="93"/>
        <v>0.20393380047958423</v>
      </c>
      <c r="J185" s="469">
        <f t="shared" si="93"/>
        <v>0.4346303109885476</v>
      </c>
      <c r="K185" s="473">
        <f t="shared" si="93"/>
        <v>0.30783095898081803</v>
      </c>
      <c r="L185" s="474">
        <f t="shared" si="93"/>
        <v>9.8003554623729588E-2</v>
      </c>
      <c r="M185" s="474">
        <f t="shared" si="93"/>
        <v>2.8795797384000035E-2</v>
      </c>
      <c r="N185" s="476">
        <f t="shared" si="93"/>
        <v>2.8025996540721142E-2</v>
      </c>
      <c r="O185" s="477">
        <f t="shared" si="93"/>
        <v>0</v>
      </c>
      <c r="P185" s="469">
        <f t="shared" si="93"/>
        <v>6.8217045702897106E-2</v>
      </c>
    </row>
    <row r="186" spans="1:20" s="135" customFormat="1" ht="15.75" thickBot="1">
      <c r="A186" s="478"/>
      <c r="B186" s="479" t="s">
        <v>496</v>
      </c>
      <c r="C186" s="193" t="s">
        <v>303</v>
      </c>
      <c r="D186" s="480">
        <f>([3]S2!AP19+[3]S2!AP20)/1000</f>
        <v>0.88858999999999988</v>
      </c>
      <c r="E186" s="481">
        <f>IFERROR($D186*E$235/100, 0)</f>
        <v>7.9211570694818934E-2</v>
      </c>
      <c r="F186" s="482">
        <f>SUM(G186:I186)</f>
        <v>0.278505076073015</v>
      </c>
      <c r="G186" s="483">
        <f>IFERROR($D186*G$235/100, 0)</f>
        <v>4.3587949559665252E-2</v>
      </c>
      <c r="H186" s="484">
        <f>IFERROR($D186*H$235/100, 0)</f>
        <v>3.0983326033765534E-2</v>
      </c>
      <c r="I186" s="485">
        <f>IFERROR($D186*I$235/100, 0)</f>
        <v>0.20393380047958423</v>
      </c>
      <c r="J186" s="482">
        <f t="shared" ref="J186:J233" si="94">SUM(K186:M186)</f>
        <v>0.4346303109885476</v>
      </c>
      <c r="K186" s="483">
        <f t="shared" ref="K186:P186" si="95">IFERROR($D186*K$235/100, 0)</f>
        <v>0.30783095898081803</v>
      </c>
      <c r="L186" s="484">
        <f t="shared" si="95"/>
        <v>9.8003554623729588E-2</v>
      </c>
      <c r="M186" s="484">
        <f t="shared" si="95"/>
        <v>2.8795797384000035E-2</v>
      </c>
      <c r="N186" s="486">
        <f t="shared" si="95"/>
        <v>2.8025996540721142E-2</v>
      </c>
      <c r="O186" s="487">
        <f t="shared" si="95"/>
        <v>0</v>
      </c>
      <c r="P186" s="482">
        <f t="shared" si="95"/>
        <v>6.8217045702897106E-2</v>
      </c>
      <c r="Q186" s="136"/>
      <c r="R186" s="136"/>
      <c r="S186" s="136"/>
      <c r="T186" s="136"/>
    </row>
    <row r="187" spans="1:20">
      <c r="A187" s="488"/>
      <c r="B187" s="268" t="s">
        <v>168</v>
      </c>
      <c r="C187" s="229" t="s">
        <v>310</v>
      </c>
      <c r="D187" s="489">
        <f>SUM(D188:D189)</f>
        <v>0</v>
      </c>
      <c r="E187" s="490">
        <f>SUM(E188:E189)</f>
        <v>0</v>
      </c>
      <c r="F187" s="491">
        <f>SUM(F188:F189)</f>
        <v>0</v>
      </c>
      <c r="G187" s="492">
        <f t="shared" ref="G187:P187" si="96">SUM(G188:G189)</f>
        <v>0</v>
      </c>
      <c r="H187" s="493">
        <f t="shared" si="96"/>
        <v>0</v>
      </c>
      <c r="I187" s="494">
        <f t="shared" si="96"/>
        <v>0</v>
      </c>
      <c r="J187" s="491">
        <f t="shared" si="94"/>
        <v>0</v>
      </c>
      <c r="K187" s="492">
        <f t="shared" si="96"/>
        <v>0</v>
      </c>
      <c r="L187" s="493">
        <f t="shared" si="96"/>
        <v>0</v>
      </c>
      <c r="M187" s="493">
        <f t="shared" si="96"/>
        <v>0</v>
      </c>
      <c r="N187" s="495">
        <f t="shared" si="96"/>
        <v>0</v>
      </c>
      <c r="O187" s="496">
        <f t="shared" si="96"/>
        <v>0</v>
      </c>
      <c r="P187" s="491">
        <f t="shared" si="96"/>
        <v>0</v>
      </c>
    </row>
    <row r="188" spans="1:20" ht="25.5">
      <c r="B188" s="295" t="s">
        <v>497</v>
      </c>
      <c r="C188" s="185" t="s">
        <v>312</v>
      </c>
      <c r="D188" s="388">
        <f>+[3]S2!AP24/1000</f>
        <v>0</v>
      </c>
      <c r="E188" s="497">
        <f>IFERROR($D188*E$235/100, 0)</f>
        <v>0</v>
      </c>
      <c r="F188" s="235">
        <f>SUM(G188:I188)</f>
        <v>0</v>
      </c>
      <c r="G188" s="236">
        <f t="shared" ref="G188:I189" si="97">IFERROR($D188*G$235/100, 0)</f>
        <v>0</v>
      </c>
      <c r="H188" s="237">
        <f t="shared" si="97"/>
        <v>0</v>
      </c>
      <c r="I188" s="238">
        <f t="shared" si="97"/>
        <v>0</v>
      </c>
      <c r="J188" s="235">
        <f t="shared" si="94"/>
        <v>0</v>
      </c>
      <c r="K188" s="236">
        <f t="shared" ref="K188:P189" si="98">IFERROR($D188*K$235/100, 0)</f>
        <v>0</v>
      </c>
      <c r="L188" s="237">
        <f t="shared" si="98"/>
        <v>0</v>
      </c>
      <c r="M188" s="237">
        <f t="shared" si="98"/>
        <v>0</v>
      </c>
      <c r="N188" s="233">
        <f t="shared" si="98"/>
        <v>0</v>
      </c>
      <c r="O188" s="234">
        <f t="shared" si="98"/>
        <v>0</v>
      </c>
      <c r="P188" s="235">
        <f t="shared" si="98"/>
        <v>0</v>
      </c>
    </row>
    <row r="189" spans="1:20" ht="15.75" thickBot="1">
      <c r="B189" s="498" t="s">
        <v>498</v>
      </c>
      <c r="C189" s="499" t="s">
        <v>314</v>
      </c>
      <c r="D189" s="402">
        <f>+[3]S2!AP25/1000</f>
        <v>0</v>
      </c>
      <c r="E189" s="500">
        <f>IFERROR($D189*E$235/100, 0)</f>
        <v>0</v>
      </c>
      <c r="F189" s="404">
        <f>SUM(G189:I189)</f>
        <v>0</v>
      </c>
      <c r="G189" s="405">
        <f t="shared" si="97"/>
        <v>0</v>
      </c>
      <c r="H189" s="406">
        <f t="shared" si="97"/>
        <v>0</v>
      </c>
      <c r="I189" s="407">
        <f t="shared" si="97"/>
        <v>0</v>
      </c>
      <c r="J189" s="404">
        <f t="shared" si="94"/>
        <v>0</v>
      </c>
      <c r="K189" s="405">
        <f t="shared" si="98"/>
        <v>0</v>
      </c>
      <c r="L189" s="406">
        <f t="shared" si="98"/>
        <v>0</v>
      </c>
      <c r="M189" s="406">
        <f t="shared" si="98"/>
        <v>0</v>
      </c>
      <c r="N189" s="408">
        <f t="shared" si="98"/>
        <v>0</v>
      </c>
      <c r="O189" s="403">
        <f t="shared" si="98"/>
        <v>0</v>
      </c>
      <c r="P189" s="404">
        <f t="shared" si="98"/>
        <v>0</v>
      </c>
    </row>
    <row r="190" spans="1:20">
      <c r="B190" s="159" t="s">
        <v>170</v>
      </c>
      <c r="C190" s="160" t="s">
        <v>316</v>
      </c>
      <c r="D190" s="501">
        <f>D191</f>
        <v>1.1262300000000001</v>
      </c>
      <c r="E190" s="502">
        <f t="shared" ref="E190:P190" si="99">E191</f>
        <v>0.10039551116220748</v>
      </c>
      <c r="F190" s="163">
        <f t="shared" ref="F190:F233" si="100">SUM(G190:I190)</f>
        <v>0.35298706020291898</v>
      </c>
      <c r="G190" s="164">
        <f t="shared" si="99"/>
        <v>5.5244889580776071E-2</v>
      </c>
      <c r="H190" s="165">
        <f t="shared" si="99"/>
        <v>3.9269349507655683E-2</v>
      </c>
      <c r="I190" s="166">
        <f t="shared" si="99"/>
        <v>0.25847282111448722</v>
      </c>
      <c r="J190" s="163">
        <f t="shared" si="94"/>
        <v>0.55086563560768409</v>
      </c>
      <c r="K190" s="164">
        <f t="shared" si="99"/>
        <v>0.39015570840653924</v>
      </c>
      <c r="L190" s="165">
        <f t="shared" si="99"/>
        <v>0.12421312790362597</v>
      </c>
      <c r="M190" s="165">
        <f t="shared" si="99"/>
        <v>3.649679929751895E-2</v>
      </c>
      <c r="N190" s="161">
        <f t="shared" si="99"/>
        <v>3.5521126823457816E-2</v>
      </c>
      <c r="O190" s="162">
        <f t="shared" si="99"/>
        <v>0</v>
      </c>
      <c r="P190" s="163">
        <f t="shared" si="99"/>
        <v>8.6460666203731565E-2</v>
      </c>
    </row>
    <row r="191" spans="1:20" ht="15.75" thickBot="1">
      <c r="B191" s="184" t="s">
        <v>499</v>
      </c>
      <c r="C191" s="185" t="s">
        <v>318</v>
      </c>
      <c r="D191" s="388">
        <f>+[3]S2!AP21/1000</f>
        <v>1.1262300000000001</v>
      </c>
      <c r="E191" s="497">
        <f>IFERROR($D191*E$235/100, 0)</f>
        <v>0.10039551116220748</v>
      </c>
      <c r="F191" s="235">
        <f t="shared" si="100"/>
        <v>0.35298706020291898</v>
      </c>
      <c r="G191" s="236">
        <f>IFERROR($D191*G$235/100, 0)</f>
        <v>5.5244889580776071E-2</v>
      </c>
      <c r="H191" s="237">
        <f>IFERROR($D191*H$235/100, 0)</f>
        <v>3.9269349507655683E-2</v>
      </c>
      <c r="I191" s="238">
        <f>IFERROR($D191*I$235/100, 0)</f>
        <v>0.25847282111448722</v>
      </c>
      <c r="J191" s="235">
        <f t="shared" si="94"/>
        <v>0.55086563560768409</v>
      </c>
      <c r="K191" s="236">
        <f t="shared" ref="K191:P191" si="101">IFERROR($D191*K$235/100, 0)</f>
        <v>0.39015570840653924</v>
      </c>
      <c r="L191" s="237">
        <f t="shared" si="101"/>
        <v>0.12421312790362597</v>
      </c>
      <c r="M191" s="237">
        <f t="shared" si="101"/>
        <v>3.649679929751895E-2</v>
      </c>
      <c r="N191" s="233">
        <f t="shared" si="101"/>
        <v>3.5521126823457816E-2</v>
      </c>
      <c r="O191" s="234">
        <f t="shared" si="101"/>
        <v>0</v>
      </c>
      <c r="P191" s="235">
        <f t="shared" si="101"/>
        <v>8.6460666203731565E-2</v>
      </c>
    </row>
    <row r="192" spans="1:20" s="135" customFormat="1">
      <c r="A192" s="488"/>
      <c r="B192" s="389" t="s">
        <v>172</v>
      </c>
      <c r="C192" s="503" t="s">
        <v>320</v>
      </c>
      <c r="D192" s="504">
        <f>SUM(D193:D197)</f>
        <v>1.3754999999999999</v>
      </c>
      <c r="E192" s="505">
        <f>SUM(E193:E197)</f>
        <v>0.12261618461914207</v>
      </c>
      <c r="F192" s="506">
        <f t="shared" si="100"/>
        <v>0.43111416079230264</v>
      </c>
      <c r="G192" s="507">
        <f>SUM(G193:G197)</f>
        <v>6.7472315262741611E-2</v>
      </c>
      <c r="H192" s="508">
        <f t="shared" ref="H192:P192" si="102">SUM(H193:H197)</f>
        <v>4.7960887427772644E-2</v>
      </c>
      <c r="I192" s="509">
        <f t="shared" si="102"/>
        <v>0.31568095810178837</v>
      </c>
      <c r="J192" s="506">
        <f t="shared" si="94"/>
        <v>0.67278946731872669</v>
      </c>
      <c r="K192" s="507">
        <f t="shared" si="102"/>
        <v>0.47650939587224167</v>
      </c>
      <c r="L192" s="508">
        <f t="shared" si="102"/>
        <v>0.15170538649426626</v>
      </c>
      <c r="M192" s="508">
        <f t="shared" si="102"/>
        <v>4.4574684952218738E-2</v>
      </c>
      <c r="N192" s="510">
        <f t="shared" si="102"/>
        <v>4.3383065577782709E-2</v>
      </c>
      <c r="O192" s="511">
        <f t="shared" si="102"/>
        <v>0</v>
      </c>
      <c r="P192" s="506">
        <f t="shared" si="102"/>
        <v>0.1055971216920458</v>
      </c>
      <c r="Q192" s="136"/>
      <c r="R192" s="136"/>
      <c r="S192" s="136"/>
      <c r="T192" s="136"/>
    </row>
    <row r="193" spans="1:20" s="135" customFormat="1">
      <c r="A193" s="136"/>
      <c r="B193" s="192" t="s">
        <v>500</v>
      </c>
      <c r="C193" s="193" t="s">
        <v>274</v>
      </c>
      <c r="D193" s="393">
        <f>+[3]S2!AP9/1000</f>
        <v>0</v>
      </c>
      <c r="E193" s="512">
        <f>IFERROR($D193*E$235/100, 0)</f>
        <v>0</v>
      </c>
      <c r="F193" s="303">
        <f t="shared" si="100"/>
        <v>0</v>
      </c>
      <c r="G193" s="395">
        <f t="shared" ref="G193:I197" si="103">IFERROR($D193*G$235/100, 0)</f>
        <v>0</v>
      </c>
      <c r="H193" s="396">
        <f t="shared" si="103"/>
        <v>0</v>
      </c>
      <c r="I193" s="397">
        <f t="shared" si="103"/>
        <v>0</v>
      </c>
      <c r="J193" s="303">
        <f t="shared" si="94"/>
        <v>0</v>
      </c>
      <c r="K193" s="395">
        <f t="shared" ref="K193:P197" si="104">IFERROR($D193*K$235/100, 0)</f>
        <v>0</v>
      </c>
      <c r="L193" s="396">
        <f t="shared" si="104"/>
        <v>0</v>
      </c>
      <c r="M193" s="396">
        <f t="shared" si="104"/>
        <v>0</v>
      </c>
      <c r="N193" s="398">
        <f t="shared" si="104"/>
        <v>0</v>
      </c>
      <c r="O193" s="394">
        <f t="shared" si="104"/>
        <v>0</v>
      </c>
      <c r="P193" s="303">
        <f t="shared" si="104"/>
        <v>0</v>
      </c>
      <c r="Q193" s="136"/>
      <c r="R193" s="136"/>
      <c r="S193" s="136"/>
      <c r="T193" s="136"/>
    </row>
    <row r="194" spans="1:20" s="135" customFormat="1">
      <c r="A194" s="136"/>
      <c r="B194" s="192" t="s">
        <v>501</v>
      </c>
      <c r="C194" s="193" t="s">
        <v>278</v>
      </c>
      <c r="D194" s="393">
        <f>+[3]S2!AP10/1000</f>
        <v>1.3754999999999999</v>
      </c>
      <c r="E194" s="512">
        <f>IFERROR($D194*E$235/100, 0)</f>
        <v>0.12261618461914207</v>
      </c>
      <c r="F194" s="303">
        <f t="shared" si="100"/>
        <v>0.43111416079230264</v>
      </c>
      <c r="G194" s="395">
        <f t="shared" si="103"/>
        <v>6.7472315262741611E-2</v>
      </c>
      <c r="H194" s="396">
        <f t="shared" si="103"/>
        <v>4.7960887427772644E-2</v>
      </c>
      <c r="I194" s="397">
        <f t="shared" si="103"/>
        <v>0.31568095810178837</v>
      </c>
      <c r="J194" s="303">
        <f t="shared" si="94"/>
        <v>0.67278946731872669</v>
      </c>
      <c r="K194" s="395">
        <f t="shared" si="104"/>
        <v>0.47650939587224167</v>
      </c>
      <c r="L194" s="396">
        <f t="shared" si="104"/>
        <v>0.15170538649426626</v>
      </c>
      <c r="M194" s="396">
        <f t="shared" si="104"/>
        <v>4.4574684952218738E-2</v>
      </c>
      <c r="N194" s="398">
        <f t="shared" si="104"/>
        <v>4.3383065577782709E-2</v>
      </c>
      <c r="O194" s="394">
        <f t="shared" si="104"/>
        <v>0</v>
      </c>
      <c r="P194" s="303">
        <f t="shared" si="104"/>
        <v>0.1055971216920458</v>
      </c>
      <c r="Q194" s="136"/>
      <c r="R194" s="136"/>
      <c r="S194" s="136"/>
      <c r="T194" s="136"/>
    </row>
    <row r="195" spans="1:20" s="135" customFormat="1">
      <c r="A195" s="136"/>
      <c r="B195" s="192" t="s">
        <v>502</v>
      </c>
      <c r="C195" s="310" t="s">
        <v>324</v>
      </c>
      <c r="D195" s="393">
        <f>+[3]S2!AP11/1000</f>
        <v>0</v>
      </c>
      <c r="E195" s="512">
        <f>IFERROR($D195*E$235/100, 0)</f>
        <v>0</v>
      </c>
      <c r="F195" s="303">
        <f t="shared" si="100"/>
        <v>0</v>
      </c>
      <c r="G195" s="395">
        <f t="shared" si="103"/>
        <v>0</v>
      </c>
      <c r="H195" s="396">
        <f t="shared" si="103"/>
        <v>0</v>
      </c>
      <c r="I195" s="397">
        <f t="shared" si="103"/>
        <v>0</v>
      </c>
      <c r="J195" s="303">
        <f t="shared" si="94"/>
        <v>0</v>
      </c>
      <c r="K195" s="395">
        <f t="shared" si="104"/>
        <v>0</v>
      </c>
      <c r="L195" s="396">
        <f t="shared" si="104"/>
        <v>0</v>
      </c>
      <c r="M195" s="396">
        <f t="shared" si="104"/>
        <v>0</v>
      </c>
      <c r="N195" s="398">
        <f t="shared" si="104"/>
        <v>0</v>
      </c>
      <c r="O195" s="394">
        <f t="shared" si="104"/>
        <v>0</v>
      </c>
      <c r="P195" s="303">
        <f t="shared" si="104"/>
        <v>0</v>
      </c>
      <c r="Q195" s="136"/>
      <c r="R195" s="136"/>
      <c r="S195" s="136"/>
      <c r="T195" s="136"/>
    </row>
    <row r="196" spans="1:20" s="135" customFormat="1">
      <c r="A196" s="136"/>
      <c r="B196" s="192" t="s">
        <v>503</v>
      </c>
      <c r="C196" s="513" t="s">
        <v>276</v>
      </c>
      <c r="D196" s="393">
        <f>+[3]S2!AP12/1000</f>
        <v>0</v>
      </c>
      <c r="E196" s="512">
        <f>IFERROR($D196*E$235/100, 0)</f>
        <v>0</v>
      </c>
      <c r="F196" s="303">
        <f t="shared" si="100"/>
        <v>0</v>
      </c>
      <c r="G196" s="395">
        <f t="shared" si="103"/>
        <v>0</v>
      </c>
      <c r="H196" s="396">
        <f t="shared" si="103"/>
        <v>0</v>
      </c>
      <c r="I196" s="397">
        <f t="shared" si="103"/>
        <v>0</v>
      </c>
      <c r="J196" s="303">
        <f t="shared" si="94"/>
        <v>0</v>
      </c>
      <c r="K196" s="395">
        <f t="shared" si="104"/>
        <v>0</v>
      </c>
      <c r="L196" s="396">
        <f t="shared" si="104"/>
        <v>0</v>
      </c>
      <c r="M196" s="396">
        <f t="shared" si="104"/>
        <v>0</v>
      </c>
      <c r="N196" s="398">
        <f t="shared" si="104"/>
        <v>0</v>
      </c>
      <c r="O196" s="394">
        <f t="shared" si="104"/>
        <v>0</v>
      </c>
      <c r="P196" s="303">
        <f t="shared" si="104"/>
        <v>0</v>
      </c>
      <c r="Q196" s="136"/>
      <c r="R196" s="136"/>
      <c r="S196" s="136"/>
      <c r="T196" s="136"/>
    </row>
    <row r="197" spans="1:20" s="135" customFormat="1" ht="27" thickBot="1">
      <c r="A197" s="136"/>
      <c r="B197" s="192" t="s">
        <v>504</v>
      </c>
      <c r="C197" s="513" t="s">
        <v>327</v>
      </c>
      <c r="D197" s="393">
        <f>+[3]S2!AP13/1000</f>
        <v>0</v>
      </c>
      <c r="E197" s="512">
        <f>IFERROR($D197*E$235/100, 0)</f>
        <v>0</v>
      </c>
      <c r="F197" s="303">
        <f t="shared" si="100"/>
        <v>0</v>
      </c>
      <c r="G197" s="395">
        <f t="shared" si="103"/>
        <v>0</v>
      </c>
      <c r="H197" s="396">
        <f t="shared" si="103"/>
        <v>0</v>
      </c>
      <c r="I197" s="397">
        <f t="shared" si="103"/>
        <v>0</v>
      </c>
      <c r="J197" s="303">
        <f t="shared" si="94"/>
        <v>0</v>
      </c>
      <c r="K197" s="395">
        <f t="shared" si="104"/>
        <v>0</v>
      </c>
      <c r="L197" s="396">
        <f t="shared" si="104"/>
        <v>0</v>
      </c>
      <c r="M197" s="396">
        <f t="shared" si="104"/>
        <v>0</v>
      </c>
      <c r="N197" s="398">
        <f t="shared" si="104"/>
        <v>0</v>
      </c>
      <c r="O197" s="394">
        <f t="shared" si="104"/>
        <v>0</v>
      </c>
      <c r="P197" s="303">
        <f t="shared" si="104"/>
        <v>0</v>
      </c>
      <c r="Q197" s="136"/>
      <c r="R197" s="136"/>
      <c r="S197" s="136"/>
      <c r="T197" s="136"/>
    </row>
    <row r="198" spans="1:20" s="135" customFormat="1" ht="15.75" thickBot="1">
      <c r="A198" s="488"/>
      <c r="B198" s="389" t="s">
        <v>174</v>
      </c>
      <c r="C198" s="514" t="s">
        <v>329</v>
      </c>
      <c r="D198" s="515">
        <f>+[3]S2!AP7/1000</f>
        <v>5.2009427707222757</v>
      </c>
      <c r="E198" s="505">
        <f>IFERROR($D198*E$236/100, 0)</f>
        <v>0.84096020569145846</v>
      </c>
      <c r="F198" s="506">
        <f t="shared" si="100"/>
        <v>1.7072327158433804</v>
      </c>
      <c r="G198" s="507">
        <f>IFERROR($D198*G$236/100, 0)</f>
        <v>0.69142762173713268</v>
      </c>
      <c r="H198" s="508">
        <f>IFERROR($D198*H$236/100, 0)</f>
        <v>0.14441013240293998</v>
      </c>
      <c r="I198" s="509">
        <f>IFERROR($D198*I$236/100, 0)</f>
        <v>0.87139496170330777</v>
      </c>
      <c r="J198" s="506">
        <f t="shared" si="94"/>
        <v>2.5020294542282673</v>
      </c>
      <c r="K198" s="507">
        <f t="shared" ref="K198:P198" si="105">IFERROR($D198*K$236/100, 0)</f>
        <v>1.2620424343491263</v>
      </c>
      <c r="L198" s="508">
        <f t="shared" si="105"/>
        <v>1.1787643085895729</v>
      </c>
      <c r="M198" s="508">
        <f t="shared" si="105"/>
        <v>6.1222711289567862E-2</v>
      </c>
      <c r="N198" s="510">
        <f t="shared" si="105"/>
        <v>0</v>
      </c>
      <c r="O198" s="511">
        <f t="shared" si="105"/>
        <v>0</v>
      </c>
      <c r="P198" s="506">
        <f t="shared" si="105"/>
        <v>0.15072039495916958</v>
      </c>
      <c r="Q198" s="136"/>
      <c r="R198" s="136"/>
      <c r="S198" s="136"/>
      <c r="T198" s="136"/>
    </row>
    <row r="199" spans="1:20" s="135" customFormat="1">
      <c r="A199" s="488"/>
      <c r="B199" s="389" t="s">
        <v>176</v>
      </c>
      <c r="C199" s="503" t="s">
        <v>331</v>
      </c>
      <c r="D199" s="504">
        <f>SUM(D200:D203)</f>
        <v>123.72944</v>
      </c>
      <c r="E199" s="505">
        <f>SUM(E200:E203)</f>
        <v>11.029612401209061</v>
      </c>
      <c r="F199" s="506">
        <f t="shared" si="100"/>
        <v>38.779726420139269</v>
      </c>
      <c r="G199" s="507">
        <f>SUM(G200:G203)</f>
        <v>6.0692924630770424</v>
      </c>
      <c r="H199" s="508">
        <f t="shared" ref="H199:P199" si="106">SUM(H200:H203)</f>
        <v>4.3141939246392944</v>
      </c>
      <c r="I199" s="509">
        <f t="shared" si="106"/>
        <v>28.396240032422931</v>
      </c>
      <c r="J199" s="506">
        <f t="shared" si="94"/>
        <v>60.518985117589494</v>
      </c>
      <c r="K199" s="507">
        <f t="shared" si="106"/>
        <v>42.863133919309895</v>
      </c>
      <c r="L199" s="508">
        <f t="shared" si="106"/>
        <v>13.646254100995368</v>
      </c>
      <c r="M199" s="508">
        <f t="shared" si="106"/>
        <v>4.0095970972842245</v>
      </c>
      <c r="N199" s="510">
        <f t="shared" si="106"/>
        <v>3.9024081493437519</v>
      </c>
      <c r="O199" s="511">
        <f t="shared" si="106"/>
        <v>0</v>
      </c>
      <c r="P199" s="506">
        <f t="shared" si="106"/>
        <v>9.4987079117184159</v>
      </c>
      <c r="Q199" s="136"/>
      <c r="R199" s="136"/>
      <c r="S199" s="136"/>
      <c r="T199" s="136"/>
    </row>
    <row r="200" spans="1:20" s="135" customFormat="1">
      <c r="A200" s="136"/>
      <c r="B200" s="297" t="s">
        <v>505</v>
      </c>
      <c r="C200" s="298" t="s">
        <v>333</v>
      </c>
      <c r="D200" s="393">
        <f>+[3]S2!AP14/1000</f>
        <v>121.18997999999999</v>
      </c>
      <c r="E200" s="512">
        <f>IFERROR($D200*E$235/100, 0)</f>
        <v>10.803237340363603</v>
      </c>
      <c r="F200" s="303">
        <f t="shared" si="100"/>
        <v>37.983799726743683</v>
      </c>
      <c r="G200" s="395">
        <f t="shared" ref="G200:I203" si="107">IFERROR($D200*G$235/100, 0)</f>
        <v>5.9447244909090147</v>
      </c>
      <c r="H200" s="396">
        <f t="shared" si="107"/>
        <v>4.2256481193413435</v>
      </c>
      <c r="I200" s="397">
        <f t="shared" si="107"/>
        <v>27.81342711649333</v>
      </c>
      <c r="J200" s="303">
        <f t="shared" si="94"/>
        <v>59.276875382455195</v>
      </c>
      <c r="K200" s="395">
        <f t="shared" ref="K200:P203" si="108">IFERROR($D200*K$235/100, 0)</f>
        <v>41.983398150177415</v>
      </c>
      <c r="L200" s="396">
        <f t="shared" si="108"/>
        <v>13.366174303985749</v>
      </c>
      <c r="M200" s="396">
        <f t="shared" si="108"/>
        <v>3.9273029282920318</v>
      </c>
      <c r="N200" s="398">
        <f t="shared" si="108"/>
        <v>3.822313958349818</v>
      </c>
      <c r="O200" s="394">
        <f t="shared" si="108"/>
        <v>0</v>
      </c>
      <c r="P200" s="303">
        <f t="shared" si="108"/>
        <v>9.3037535920876753</v>
      </c>
      <c r="Q200" s="136"/>
      <c r="R200" s="136"/>
      <c r="S200" s="136"/>
      <c r="T200" s="136"/>
    </row>
    <row r="201" spans="1:20" s="135" customFormat="1">
      <c r="A201" s="136"/>
      <c r="B201" s="297" t="s">
        <v>506</v>
      </c>
      <c r="C201" s="298" t="s">
        <v>335</v>
      </c>
      <c r="D201" s="393">
        <f>+[3]S2!AP15/1000</f>
        <v>2.5394600000000001</v>
      </c>
      <c r="E201" s="512">
        <f>IFERROR($D201*E$235/100, 0)</f>
        <v>0.2263750608454573</v>
      </c>
      <c r="F201" s="303">
        <f t="shared" si="100"/>
        <v>0.79592669339558042</v>
      </c>
      <c r="G201" s="395">
        <f t="shared" si="107"/>
        <v>0.12456797216802748</v>
      </c>
      <c r="H201" s="396">
        <f t="shared" si="107"/>
        <v>8.8545805297950947E-2</v>
      </c>
      <c r="I201" s="397">
        <f t="shared" si="107"/>
        <v>0.58281291592960205</v>
      </c>
      <c r="J201" s="303">
        <f t="shared" si="94"/>
        <v>1.2421097351342885</v>
      </c>
      <c r="K201" s="395">
        <f t="shared" si="108"/>
        <v>0.87973576913247753</v>
      </c>
      <c r="L201" s="396">
        <f t="shared" si="108"/>
        <v>0.28007979700961788</v>
      </c>
      <c r="M201" s="396">
        <f t="shared" si="108"/>
        <v>8.2294168992192954E-2</v>
      </c>
      <c r="N201" s="398">
        <f t="shared" si="108"/>
        <v>8.0094190993933903E-2</v>
      </c>
      <c r="O201" s="394">
        <f t="shared" si="108"/>
        <v>0</v>
      </c>
      <c r="P201" s="303">
        <f t="shared" si="108"/>
        <v>0.19495431963073986</v>
      </c>
      <c r="Q201" s="136"/>
      <c r="R201" s="136"/>
      <c r="S201" s="136"/>
      <c r="T201" s="136"/>
    </row>
    <row r="202" spans="1:20" s="135" customFormat="1">
      <c r="A202" s="136"/>
      <c r="B202" s="297" t="s">
        <v>507</v>
      </c>
      <c r="C202" s="298" t="s">
        <v>337</v>
      </c>
      <c r="D202" s="393">
        <f>+[3]S2!AP16/1000</f>
        <v>0</v>
      </c>
      <c r="E202" s="512">
        <f>IFERROR($D202*E$235/100, 0)</f>
        <v>0</v>
      </c>
      <c r="F202" s="303">
        <f t="shared" si="100"/>
        <v>0</v>
      </c>
      <c r="G202" s="395">
        <f t="shared" si="107"/>
        <v>0</v>
      </c>
      <c r="H202" s="396">
        <f t="shared" si="107"/>
        <v>0</v>
      </c>
      <c r="I202" s="397">
        <f t="shared" si="107"/>
        <v>0</v>
      </c>
      <c r="J202" s="303">
        <f t="shared" si="94"/>
        <v>0</v>
      </c>
      <c r="K202" s="395">
        <f t="shared" si="108"/>
        <v>0</v>
      </c>
      <c r="L202" s="396">
        <f t="shared" si="108"/>
        <v>0</v>
      </c>
      <c r="M202" s="396">
        <f t="shared" si="108"/>
        <v>0</v>
      </c>
      <c r="N202" s="398">
        <f t="shared" si="108"/>
        <v>0</v>
      </c>
      <c r="O202" s="394">
        <f t="shared" si="108"/>
        <v>0</v>
      </c>
      <c r="P202" s="303">
        <f t="shared" si="108"/>
        <v>0</v>
      </c>
      <c r="Q202" s="136"/>
      <c r="R202" s="136"/>
      <c r="S202" s="136"/>
      <c r="T202" s="136"/>
    </row>
    <row r="203" spans="1:20" s="135" customFormat="1" ht="15.75" thickBot="1">
      <c r="A203" s="136"/>
      <c r="B203" s="297" t="s">
        <v>508</v>
      </c>
      <c r="C203" s="298" t="s">
        <v>339</v>
      </c>
      <c r="D203" s="393">
        <f>+([3]S2!AP17+[3]S2!AP18)/1000</f>
        <v>0</v>
      </c>
      <c r="E203" s="512">
        <f>IFERROR($D203*E$235/100, 0)</f>
        <v>0</v>
      </c>
      <c r="F203" s="303">
        <f t="shared" si="100"/>
        <v>0</v>
      </c>
      <c r="G203" s="395">
        <f t="shared" si="107"/>
        <v>0</v>
      </c>
      <c r="H203" s="396">
        <f t="shared" si="107"/>
        <v>0</v>
      </c>
      <c r="I203" s="397">
        <f t="shared" si="107"/>
        <v>0</v>
      </c>
      <c r="J203" s="303">
        <f t="shared" si="94"/>
        <v>0</v>
      </c>
      <c r="K203" s="395">
        <f t="shared" si="108"/>
        <v>0</v>
      </c>
      <c r="L203" s="396">
        <f t="shared" si="108"/>
        <v>0</v>
      </c>
      <c r="M203" s="396">
        <f t="shared" si="108"/>
        <v>0</v>
      </c>
      <c r="N203" s="398">
        <f t="shared" si="108"/>
        <v>0</v>
      </c>
      <c r="O203" s="394">
        <f t="shared" si="108"/>
        <v>0</v>
      </c>
      <c r="P203" s="303">
        <f t="shared" si="108"/>
        <v>0</v>
      </c>
      <c r="Q203" s="136"/>
      <c r="R203" s="136"/>
      <c r="S203" s="136"/>
      <c r="T203" s="136"/>
    </row>
    <row r="204" spans="1:20" s="135" customFormat="1">
      <c r="A204" s="488"/>
      <c r="B204" s="389" t="s">
        <v>178</v>
      </c>
      <c r="C204" s="503" t="s">
        <v>341</v>
      </c>
      <c r="D204" s="504">
        <f>SUM(D205:D207)</f>
        <v>0.51971999999999996</v>
      </c>
      <c r="E204" s="505">
        <f>SUM(E205:E207)</f>
        <v>4.632939547092732E-2</v>
      </c>
      <c r="F204" s="506">
        <f t="shared" si="100"/>
        <v>0.16289251301125085</v>
      </c>
      <c r="G204" s="507">
        <f>SUM(G205:G207)</f>
        <v>2.549379257604658E-2</v>
      </c>
      <c r="H204" s="508">
        <f>SUM(H205:H207)</f>
        <v>1.8121579363113049E-2</v>
      </c>
      <c r="I204" s="509">
        <f>SUM(I205:I207)</f>
        <v>0.11927714107209123</v>
      </c>
      <c r="J204" s="506">
        <f t="shared" si="94"/>
        <v>0.25420730058516078</v>
      </c>
      <c r="K204" s="507">
        <f t="shared" ref="K204:P204" si="109">SUM(K205:K207)</f>
        <v>0.18004468427678766</v>
      </c>
      <c r="L204" s="508">
        <f t="shared" si="109"/>
        <v>5.7320482347364643E-2</v>
      </c>
      <c r="M204" s="508">
        <f t="shared" si="109"/>
        <v>1.6842133961008452E-2</v>
      </c>
      <c r="N204" s="510">
        <f t="shared" si="109"/>
        <v>1.6391891560948911E-2</v>
      </c>
      <c r="O204" s="511">
        <f t="shared" si="109"/>
        <v>0</v>
      </c>
      <c r="P204" s="506">
        <f t="shared" si="109"/>
        <v>3.9898899371712142E-2</v>
      </c>
      <c r="Q204" s="136"/>
      <c r="R204" s="136"/>
      <c r="S204" s="136"/>
      <c r="T204" s="136"/>
    </row>
    <row r="205" spans="1:20" s="135" customFormat="1">
      <c r="A205" s="136"/>
      <c r="B205" s="297" t="s">
        <v>509</v>
      </c>
      <c r="C205" s="298" t="s">
        <v>347</v>
      </c>
      <c r="D205" s="393">
        <f>+[3]S2!AP55/1000</f>
        <v>0.33300000000000002</v>
      </c>
      <c r="E205" s="512">
        <f>IFERROR($D205*E$235/100, 0)</f>
        <v>2.9684616123718151E-2</v>
      </c>
      <c r="F205" s="303">
        <f t="shared" si="100"/>
        <v>0.10437005855604274</v>
      </c>
      <c r="G205" s="395">
        <f t="shared" ref="G205:I207" si="110">IFERROR($D205*G$235/100, 0)</f>
        <v>1.6334628122495788E-2</v>
      </c>
      <c r="H205" s="396">
        <f t="shared" si="110"/>
        <v>1.1611032725153247E-2</v>
      </c>
      <c r="I205" s="397">
        <f t="shared" si="110"/>
        <v>7.642439770839371E-2</v>
      </c>
      <c r="J205" s="303">
        <f t="shared" si="94"/>
        <v>0.16287814803136022</v>
      </c>
      <c r="K205" s="395">
        <f t="shared" ref="K205:P207" si="111">IFERROR($D205*K$235/100, 0)</f>
        <v>0.11535996279567901</v>
      </c>
      <c r="L205" s="396">
        <f t="shared" si="111"/>
        <v>3.6726931081490853E-2</v>
      </c>
      <c r="M205" s="396">
        <f t="shared" si="111"/>
        <v>1.0791254154190362E-2</v>
      </c>
      <c r="N205" s="398">
        <f t="shared" si="111"/>
        <v>1.0502770510651866E-2</v>
      </c>
      <c r="O205" s="394">
        <f t="shared" si="111"/>
        <v>0</v>
      </c>
      <c r="P205" s="303">
        <f t="shared" si="111"/>
        <v>2.5564406778227012E-2</v>
      </c>
      <c r="Q205" s="136"/>
      <c r="R205" s="136"/>
      <c r="S205" s="136"/>
      <c r="T205" s="136"/>
    </row>
    <row r="206" spans="1:20" s="135" customFormat="1">
      <c r="A206" s="136"/>
      <c r="B206" s="309" t="s">
        <v>510</v>
      </c>
      <c r="C206" s="298" t="s">
        <v>349</v>
      </c>
      <c r="D206" s="516">
        <f>+[3]S2!AP56/1000</f>
        <v>0.18672</v>
      </c>
      <c r="E206" s="512">
        <f>IFERROR($D206*E$235/100, 0)</f>
        <v>1.6644779347209166E-2</v>
      </c>
      <c r="F206" s="303">
        <f t="shared" si="100"/>
        <v>5.8522454455208109E-2</v>
      </c>
      <c r="G206" s="395">
        <f t="shared" si="110"/>
        <v>9.1591644535507916E-3</v>
      </c>
      <c r="H206" s="396">
        <f t="shared" si="110"/>
        <v>6.5105466379598029E-3</v>
      </c>
      <c r="I206" s="397">
        <f t="shared" si="110"/>
        <v>4.2852743363697515E-2</v>
      </c>
      <c r="J206" s="303">
        <f t="shared" si="94"/>
        <v>9.132915255380053E-2</v>
      </c>
      <c r="K206" s="395">
        <f t="shared" si="111"/>
        <v>6.4684721481108653E-2</v>
      </c>
      <c r="L206" s="396">
        <f t="shared" si="111"/>
        <v>2.059355126587379E-2</v>
      </c>
      <c r="M206" s="396">
        <f t="shared" si="111"/>
        <v>6.0508798068180901E-3</v>
      </c>
      <c r="N206" s="398">
        <f t="shared" si="111"/>
        <v>5.8891210502970458E-3</v>
      </c>
      <c r="O206" s="394">
        <f t="shared" si="111"/>
        <v>0</v>
      </c>
      <c r="P206" s="303">
        <f t="shared" si="111"/>
        <v>1.4334492593485128E-2</v>
      </c>
      <c r="Q206" s="136"/>
      <c r="R206" s="136"/>
      <c r="S206" s="136"/>
      <c r="T206" s="136"/>
    </row>
    <row r="207" spans="1:20" s="135" customFormat="1" ht="15.75" thickBot="1">
      <c r="A207" s="136"/>
      <c r="B207" s="309" t="s">
        <v>511</v>
      </c>
      <c r="C207" s="310" t="s">
        <v>351</v>
      </c>
      <c r="D207" s="393">
        <f>+([3]S2!AP54+[3]S2!AP57+[3]S2!AP58)/1000</f>
        <v>0</v>
      </c>
      <c r="E207" s="512">
        <f>IFERROR($D207*E$235/100, 0)</f>
        <v>0</v>
      </c>
      <c r="F207" s="303">
        <f t="shared" si="100"/>
        <v>0</v>
      </c>
      <c r="G207" s="395">
        <f t="shared" si="110"/>
        <v>0</v>
      </c>
      <c r="H207" s="396">
        <f t="shared" si="110"/>
        <v>0</v>
      </c>
      <c r="I207" s="397">
        <f t="shared" si="110"/>
        <v>0</v>
      </c>
      <c r="J207" s="303">
        <f t="shared" si="94"/>
        <v>0</v>
      </c>
      <c r="K207" s="395">
        <f t="shared" si="111"/>
        <v>0</v>
      </c>
      <c r="L207" s="396">
        <f t="shared" si="111"/>
        <v>0</v>
      </c>
      <c r="M207" s="396">
        <f t="shared" si="111"/>
        <v>0</v>
      </c>
      <c r="N207" s="398">
        <f t="shared" si="111"/>
        <v>0</v>
      </c>
      <c r="O207" s="394">
        <f t="shared" si="111"/>
        <v>0</v>
      </c>
      <c r="P207" s="303">
        <f t="shared" si="111"/>
        <v>0</v>
      </c>
      <c r="Q207" s="136"/>
      <c r="R207" s="136"/>
      <c r="S207" s="136"/>
      <c r="T207" s="136"/>
    </row>
    <row r="208" spans="1:20">
      <c r="A208" s="488"/>
      <c r="B208" s="268" t="s">
        <v>180</v>
      </c>
      <c r="C208" s="229" t="s">
        <v>353</v>
      </c>
      <c r="D208" s="489">
        <f>SUM(D209:D210)</f>
        <v>0.81122000000000005</v>
      </c>
      <c r="E208" s="490">
        <f>SUM(E209:E210)</f>
        <v>7.231457745310102E-2</v>
      </c>
      <c r="F208" s="491">
        <f t="shared" si="100"/>
        <v>0.25425549219769666</v>
      </c>
      <c r="G208" s="492">
        <f>SUM(G209:G210)</f>
        <v>3.979272380039349E-2</v>
      </c>
      <c r="H208" s="493">
        <f t="shared" ref="H208:P208" si="112">SUM(H209:H210)</f>
        <v>2.8285591493389845E-2</v>
      </c>
      <c r="I208" s="494">
        <f t="shared" si="112"/>
        <v>0.18617717690391333</v>
      </c>
      <c r="J208" s="491">
        <f t="shared" si="94"/>
        <v>0.39678682055855868</v>
      </c>
      <c r="K208" s="492">
        <f t="shared" si="112"/>
        <v>0.28102795501234451</v>
      </c>
      <c r="L208" s="493">
        <f t="shared" si="112"/>
        <v>8.9470333429210236E-2</v>
      </c>
      <c r="M208" s="493">
        <f t="shared" si="112"/>
        <v>2.6288532117003917E-2</v>
      </c>
      <c r="N208" s="495">
        <f t="shared" si="112"/>
        <v>2.5585758239192215E-2</v>
      </c>
      <c r="O208" s="496">
        <f t="shared" si="112"/>
        <v>0</v>
      </c>
      <c r="P208" s="491">
        <f t="shared" si="112"/>
        <v>6.22773515514514E-2</v>
      </c>
    </row>
    <row r="209" spans="1:16">
      <c r="B209" s="295" t="s">
        <v>512</v>
      </c>
      <c r="C209" s="296" t="s">
        <v>355</v>
      </c>
      <c r="D209" s="388">
        <f>+[3]S2!AP29/1000</f>
        <v>0.81122000000000005</v>
      </c>
      <c r="E209" s="497">
        <f>IFERROR($D209*E$235/100, 0)</f>
        <v>7.231457745310102E-2</v>
      </c>
      <c r="F209" s="235">
        <f t="shared" si="100"/>
        <v>0.25425549219769666</v>
      </c>
      <c r="G209" s="236">
        <f t="shared" ref="G209:I210" si="113">IFERROR($D209*G$235/100, 0)</f>
        <v>3.979272380039349E-2</v>
      </c>
      <c r="H209" s="237">
        <f t="shared" si="113"/>
        <v>2.8285591493389845E-2</v>
      </c>
      <c r="I209" s="238">
        <f t="shared" si="113"/>
        <v>0.18617717690391333</v>
      </c>
      <c r="J209" s="235">
        <f t="shared" si="94"/>
        <v>0.39678682055855868</v>
      </c>
      <c r="K209" s="236">
        <f t="shared" ref="K209:P210" si="114">IFERROR($D209*K$235/100, 0)</f>
        <v>0.28102795501234451</v>
      </c>
      <c r="L209" s="237">
        <f t="shared" si="114"/>
        <v>8.9470333429210236E-2</v>
      </c>
      <c r="M209" s="237">
        <f t="shared" si="114"/>
        <v>2.6288532117003917E-2</v>
      </c>
      <c r="N209" s="233">
        <f t="shared" si="114"/>
        <v>2.5585758239192215E-2</v>
      </c>
      <c r="O209" s="234">
        <f t="shared" si="114"/>
        <v>0</v>
      </c>
      <c r="P209" s="235">
        <f t="shared" si="114"/>
        <v>6.22773515514514E-2</v>
      </c>
    </row>
    <row r="210" spans="1:16" ht="15.75" thickBot="1">
      <c r="B210" s="325" t="s">
        <v>513</v>
      </c>
      <c r="C210" s="286" t="s">
        <v>514</v>
      </c>
      <c r="D210" s="388">
        <f>+[3]S2!AP52/1000</f>
        <v>0</v>
      </c>
      <c r="E210" s="497">
        <f>IFERROR($D210*E$235/100, 0)</f>
        <v>0</v>
      </c>
      <c r="F210" s="235">
        <f t="shared" si="100"/>
        <v>0</v>
      </c>
      <c r="G210" s="236">
        <f t="shared" si="113"/>
        <v>0</v>
      </c>
      <c r="H210" s="237">
        <f t="shared" si="113"/>
        <v>0</v>
      </c>
      <c r="I210" s="238">
        <f t="shared" si="113"/>
        <v>0</v>
      </c>
      <c r="J210" s="235">
        <f t="shared" si="94"/>
        <v>0</v>
      </c>
      <c r="K210" s="236">
        <f t="shared" si="114"/>
        <v>0</v>
      </c>
      <c r="L210" s="237">
        <f t="shared" si="114"/>
        <v>0</v>
      </c>
      <c r="M210" s="237">
        <f t="shared" si="114"/>
        <v>0</v>
      </c>
      <c r="N210" s="233">
        <f t="shared" si="114"/>
        <v>0</v>
      </c>
      <c r="O210" s="234">
        <f t="shared" si="114"/>
        <v>0</v>
      </c>
      <c r="P210" s="235">
        <f t="shared" si="114"/>
        <v>0</v>
      </c>
    </row>
    <row r="211" spans="1:16">
      <c r="A211" s="488"/>
      <c r="B211" s="268" t="s">
        <v>182</v>
      </c>
      <c r="C211" s="229" t="s">
        <v>359</v>
      </c>
      <c r="D211" s="489">
        <f>SUM(D212:D226)</f>
        <v>44.327269999999999</v>
      </c>
      <c r="E211" s="490">
        <f>SUM(E212:E226)</f>
        <v>3.9514654467339563</v>
      </c>
      <c r="F211" s="491">
        <f t="shared" si="100"/>
        <v>13.893212509097648</v>
      </c>
      <c r="G211" s="492">
        <f>SUM(G212:G226)</f>
        <v>2.1743827962025941</v>
      </c>
      <c r="H211" s="493">
        <f t="shared" ref="H211:P211" si="115">SUM(H212:H226)</f>
        <v>1.545601749509621</v>
      </c>
      <c r="I211" s="494">
        <f t="shared" si="115"/>
        <v>10.173227963385433</v>
      </c>
      <c r="J211" s="491">
        <f t="shared" si="94"/>
        <v>21.68151244710532</v>
      </c>
      <c r="K211" s="492">
        <f t="shared" si="115"/>
        <v>15.356132786888942</v>
      </c>
      <c r="L211" s="493">
        <f t="shared" si="115"/>
        <v>4.8889026736355463</v>
      </c>
      <c r="M211" s="493">
        <f t="shared" si="115"/>
        <v>1.4364769865808338</v>
      </c>
      <c r="N211" s="495">
        <f t="shared" si="115"/>
        <v>1.3980755080291385</v>
      </c>
      <c r="O211" s="496">
        <f t="shared" si="115"/>
        <v>0</v>
      </c>
      <c r="P211" s="491">
        <f t="shared" si="115"/>
        <v>3.4030040890339306</v>
      </c>
    </row>
    <row r="212" spans="1:16">
      <c r="B212" s="295" t="s">
        <v>515</v>
      </c>
      <c r="C212" s="296" t="s">
        <v>361</v>
      </c>
      <c r="D212" s="388">
        <f>+[3]S2!AP31/1000</f>
        <v>0</v>
      </c>
      <c r="E212" s="497">
        <f t="shared" ref="E212:E227" si="116">IFERROR($D212*E$235/100, 0)</f>
        <v>0</v>
      </c>
      <c r="F212" s="235">
        <f t="shared" si="100"/>
        <v>0</v>
      </c>
      <c r="G212" s="236">
        <f t="shared" ref="G212:I227" si="117">IFERROR($D212*G$235/100, 0)</f>
        <v>0</v>
      </c>
      <c r="H212" s="237">
        <f t="shared" si="117"/>
        <v>0</v>
      </c>
      <c r="I212" s="238">
        <f t="shared" si="117"/>
        <v>0</v>
      </c>
      <c r="J212" s="235">
        <f t="shared" si="94"/>
        <v>0</v>
      </c>
      <c r="K212" s="236">
        <f t="shared" ref="K212:P227" si="118">IFERROR($D212*K$235/100, 0)</f>
        <v>0</v>
      </c>
      <c r="L212" s="237">
        <f t="shared" si="118"/>
        <v>0</v>
      </c>
      <c r="M212" s="237">
        <f t="shared" si="118"/>
        <v>0</v>
      </c>
      <c r="N212" s="233">
        <f t="shared" si="118"/>
        <v>0</v>
      </c>
      <c r="O212" s="234">
        <f t="shared" si="118"/>
        <v>0</v>
      </c>
      <c r="P212" s="235">
        <f t="shared" si="118"/>
        <v>0</v>
      </c>
    </row>
    <row r="213" spans="1:16">
      <c r="B213" s="295" t="s">
        <v>516</v>
      </c>
      <c r="C213" s="296" t="s">
        <v>363</v>
      </c>
      <c r="D213" s="388">
        <f>+[3]S2!AP48/1000</f>
        <v>8.6999999999999994E-2</v>
      </c>
      <c r="E213" s="497">
        <f t="shared" si="116"/>
        <v>7.7554402485389747E-3</v>
      </c>
      <c r="F213" s="235">
        <f t="shared" si="100"/>
        <v>2.7267853136263419E-2</v>
      </c>
      <c r="G213" s="236">
        <f t="shared" si="117"/>
        <v>4.2676055455169171E-3</v>
      </c>
      <c r="H213" s="237">
        <f t="shared" si="117"/>
        <v>3.0335130543193167E-3</v>
      </c>
      <c r="I213" s="238">
        <f t="shared" si="117"/>
        <v>1.9966734536427184E-2</v>
      </c>
      <c r="J213" s="235">
        <f t="shared" si="94"/>
        <v>4.2553750386571589E-2</v>
      </c>
      <c r="K213" s="236">
        <f t="shared" si="118"/>
        <v>3.0139089379051267E-2</v>
      </c>
      <c r="L213" s="237">
        <f t="shared" si="118"/>
        <v>9.5953243366057178E-3</v>
      </c>
      <c r="M213" s="237">
        <f t="shared" si="118"/>
        <v>2.8193366709145986E-3</v>
      </c>
      <c r="N213" s="233">
        <f t="shared" si="118"/>
        <v>2.7439670703504875E-3</v>
      </c>
      <c r="O213" s="234">
        <f t="shared" si="118"/>
        <v>0</v>
      </c>
      <c r="P213" s="235">
        <f t="shared" si="118"/>
        <v>6.6789891582755253E-3</v>
      </c>
    </row>
    <row r="214" spans="1:16">
      <c r="B214" s="295" t="s">
        <v>517</v>
      </c>
      <c r="C214" s="296" t="s">
        <v>365</v>
      </c>
      <c r="D214" s="388">
        <f>+[3]S2!AP37/1000</f>
        <v>0</v>
      </c>
      <c r="E214" s="497">
        <f t="shared" si="116"/>
        <v>0</v>
      </c>
      <c r="F214" s="235">
        <f t="shared" si="100"/>
        <v>0</v>
      </c>
      <c r="G214" s="236">
        <f t="shared" si="117"/>
        <v>0</v>
      </c>
      <c r="H214" s="237">
        <f t="shared" si="117"/>
        <v>0</v>
      </c>
      <c r="I214" s="238">
        <f t="shared" si="117"/>
        <v>0</v>
      </c>
      <c r="J214" s="235">
        <f t="shared" si="94"/>
        <v>0</v>
      </c>
      <c r="K214" s="236">
        <f t="shared" si="118"/>
        <v>0</v>
      </c>
      <c r="L214" s="237">
        <f t="shared" si="118"/>
        <v>0</v>
      </c>
      <c r="M214" s="237">
        <f t="shared" si="118"/>
        <v>0</v>
      </c>
      <c r="N214" s="233">
        <f t="shared" si="118"/>
        <v>0</v>
      </c>
      <c r="O214" s="234">
        <f t="shared" si="118"/>
        <v>0</v>
      </c>
      <c r="P214" s="235">
        <f t="shared" si="118"/>
        <v>0</v>
      </c>
    </row>
    <row r="215" spans="1:16">
      <c r="B215" s="295" t="s">
        <v>518</v>
      </c>
      <c r="C215" s="296" t="s">
        <v>367</v>
      </c>
      <c r="D215" s="388">
        <f>+[3]S2!AP30/1000</f>
        <v>2.1259399999999999</v>
      </c>
      <c r="E215" s="497">
        <f t="shared" si="116"/>
        <v>0.18951265105722928</v>
      </c>
      <c r="F215" s="235">
        <f t="shared" si="100"/>
        <v>0.66631976662652703</v>
      </c>
      <c r="G215" s="236">
        <f t="shared" si="117"/>
        <v>0.10428360153374981</v>
      </c>
      <c r="H215" s="237">
        <f t="shared" si="117"/>
        <v>7.4127203939075959E-2</v>
      </c>
      <c r="I215" s="238">
        <f t="shared" si="117"/>
        <v>0.48790896115370125</v>
      </c>
      <c r="J215" s="235">
        <f t="shared" si="94"/>
        <v>1.0398473574348046</v>
      </c>
      <c r="K215" s="236">
        <f t="shared" si="118"/>
        <v>0.73648155947701444</v>
      </c>
      <c r="L215" s="237">
        <f t="shared" si="118"/>
        <v>0.23447222781797195</v>
      </c>
      <c r="M215" s="237">
        <f t="shared" si="118"/>
        <v>6.8893570139818172E-2</v>
      </c>
      <c r="N215" s="233">
        <f t="shared" si="118"/>
        <v>6.7051831649895574E-2</v>
      </c>
      <c r="O215" s="234">
        <f t="shared" si="118"/>
        <v>0</v>
      </c>
      <c r="P215" s="235">
        <f t="shared" si="118"/>
        <v>0.16320839323154335</v>
      </c>
    </row>
    <row r="216" spans="1:16">
      <c r="B216" s="295" t="s">
        <v>519</v>
      </c>
      <c r="C216" s="296" t="s">
        <v>369</v>
      </c>
      <c r="D216" s="388">
        <f>+[3]S2!AP46/1000</f>
        <v>0</v>
      </c>
      <c r="E216" s="497">
        <f t="shared" si="116"/>
        <v>0</v>
      </c>
      <c r="F216" s="235">
        <f t="shared" si="100"/>
        <v>0</v>
      </c>
      <c r="G216" s="236">
        <f t="shared" si="117"/>
        <v>0</v>
      </c>
      <c r="H216" s="237">
        <f t="shared" si="117"/>
        <v>0</v>
      </c>
      <c r="I216" s="238">
        <f t="shared" si="117"/>
        <v>0</v>
      </c>
      <c r="J216" s="235">
        <f t="shared" si="94"/>
        <v>0</v>
      </c>
      <c r="K216" s="236">
        <f t="shared" si="118"/>
        <v>0</v>
      </c>
      <c r="L216" s="237">
        <f t="shared" si="118"/>
        <v>0</v>
      </c>
      <c r="M216" s="237">
        <f t="shared" si="118"/>
        <v>0</v>
      </c>
      <c r="N216" s="233">
        <f t="shared" si="118"/>
        <v>0</v>
      </c>
      <c r="O216" s="234">
        <f t="shared" si="118"/>
        <v>0</v>
      </c>
      <c r="P216" s="235">
        <f t="shared" si="118"/>
        <v>0</v>
      </c>
    </row>
    <row r="217" spans="1:16">
      <c r="B217" s="295" t="s">
        <v>520</v>
      </c>
      <c r="C217" s="296" t="s">
        <v>371</v>
      </c>
      <c r="D217" s="388">
        <f>+[3]S2!AP41/1000</f>
        <v>1.0318099999999999</v>
      </c>
      <c r="E217" s="497">
        <f t="shared" si="116"/>
        <v>9.1978629917758625E-2</v>
      </c>
      <c r="F217" s="235">
        <f t="shared" si="100"/>
        <v>0.32339360396009142</v>
      </c>
      <c r="G217" s="236">
        <f t="shared" si="117"/>
        <v>5.0613311240457586E-2</v>
      </c>
      <c r="H217" s="237">
        <f t="shared" si="117"/>
        <v>3.5977116144565675E-2</v>
      </c>
      <c r="I217" s="238">
        <f t="shared" si="117"/>
        <v>0.23680317657506816</v>
      </c>
      <c r="J217" s="235">
        <f t="shared" si="94"/>
        <v>0.50468258834906232</v>
      </c>
      <c r="K217" s="236">
        <f t="shared" si="118"/>
        <v>0.35744613577240103</v>
      </c>
      <c r="L217" s="237">
        <f t="shared" si="118"/>
        <v>0.11379944372130052</v>
      </c>
      <c r="M217" s="237">
        <f t="shared" si="118"/>
        <v>3.3437008855360821E-2</v>
      </c>
      <c r="N217" s="233">
        <f t="shared" si="118"/>
        <v>3.2543134055842943E-2</v>
      </c>
      <c r="O217" s="234">
        <f t="shared" si="118"/>
        <v>0</v>
      </c>
      <c r="P217" s="235">
        <f t="shared" si="118"/>
        <v>7.9212043717244482E-2</v>
      </c>
    </row>
    <row r="218" spans="1:16">
      <c r="B218" s="295" t="s">
        <v>521</v>
      </c>
      <c r="C218" s="296" t="s">
        <v>373</v>
      </c>
      <c r="D218" s="388">
        <f>+[3]S2!AP35/1000</f>
        <v>10.6</v>
      </c>
      <c r="E218" s="497">
        <f t="shared" si="116"/>
        <v>0.94491570844267969</v>
      </c>
      <c r="F218" s="235">
        <f t="shared" si="100"/>
        <v>3.3222901522343937</v>
      </c>
      <c r="G218" s="236">
        <f t="shared" si="117"/>
        <v>0.51996113543079681</v>
      </c>
      <c r="H218" s="237">
        <f t="shared" si="117"/>
        <v>0.36960044110097423</v>
      </c>
      <c r="I218" s="238">
        <f t="shared" si="117"/>
        <v>2.4327285757026225</v>
      </c>
      <c r="J218" s="235">
        <f t="shared" si="94"/>
        <v>5.1847098172144683</v>
      </c>
      <c r="K218" s="236">
        <f t="shared" si="118"/>
        <v>3.6721189358384305</v>
      </c>
      <c r="L218" s="237">
        <f t="shared" si="118"/>
        <v>1.1690854938852944</v>
      </c>
      <c r="M218" s="237">
        <f t="shared" si="118"/>
        <v>0.34350538749074416</v>
      </c>
      <c r="N218" s="233">
        <f t="shared" si="118"/>
        <v>0.33432242466339274</v>
      </c>
      <c r="O218" s="234">
        <f t="shared" si="118"/>
        <v>0</v>
      </c>
      <c r="P218" s="235">
        <f t="shared" si="118"/>
        <v>0.813761897445064</v>
      </c>
    </row>
    <row r="219" spans="1:16">
      <c r="B219" s="295" t="s">
        <v>522</v>
      </c>
      <c r="C219" s="296" t="s">
        <v>375</v>
      </c>
      <c r="D219" s="388">
        <f>+[3]S2!AP47/1000</f>
        <v>0</v>
      </c>
      <c r="E219" s="497">
        <f t="shared" si="116"/>
        <v>0</v>
      </c>
      <c r="F219" s="235">
        <f t="shared" si="100"/>
        <v>0</v>
      </c>
      <c r="G219" s="236">
        <f t="shared" si="117"/>
        <v>0</v>
      </c>
      <c r="H219" s="237">
        <f t="shared" si="117"/>
        <v>0</v>
      </c>
      <c r="I219" s="238">
        <f t="shared" si="117"/>
        <v>0</v>
      </c>
      <c r="J219" s="235">
        <f t="shared" si="94"/>
        <v>0</v>
      </c>
      <c r="K219" s="236">
        <f t="shared" si="118"/>
        <v>0</v>
      </c>
      <c r="L219" s="237">
        <f t="shared" si="118"/>
        <v>0</v>
      </c>
      <c r="M219" s="237">
        <f t="shared" si="118"/>
        <v>0</v>
      </c>
      <c r="N219" s="233">
        <f t="shared" si="118"/>
        <v>0</v>
      </c>
      <c r="O219" s="234">
        <f t="shared" si="118"/>
        <v>0</v>
      </c>
      <c r="P219" s="235">
        <f t="shared" si="118"/>
        <v>0</v>
      </c>
    </row>
    <row r="220" spans="1:16">
      <c r="B220" s="295" t="s">
        <v>523</v>
      </c>
      <c r="C220" s="296" t="s">
        <v>377</v>
      </c>
      <c r="D220" s="388">
        <f>+[3]S2!AP34/1000</f>
        <v>0</v>
      </c>
      <c r="E220" s="497">
        <f t="shared" si="116"/>
        <v>0</v>
      </c>
      <c r="F220" s="235">
        <f t="shared" si="100"/>
        <v>0</v>
      </c>
      <c r="G220" s="236">
        <f t="shared" si="117"/>
        <v>0</v>
      </c>
      <c r="H220" s="237">
        <f t="shared" si="117"/>
        <v>0</v>
      </c>
      <c r="I220" s="238">
        <f t="shared" si="117"/>
        <v>0</v>
      </c>
      <c r="J220" s="235">
        <f t="shared" si="94"/>
        <v>0</v>
      </c>
      <c r="K220" s="236">
        <f t="shared" si="118"/>
        <v>0</v>
      </c>
      <c r="L220" s="237">
        <f t="shared" si="118"/>
        <v>0</v>
      </c>
      <c r="M220" s="237">
        <f t="shared" si="118"/>
        <v>0</v>
      </c>
      <c r="N220" s="233">
        <f t="shared" si="118"/>
        <v>0</v>
      </c>
      <c r="O220" s="234">
        <f t="shared" si="118"/>
        <v>0</v>
      </c>
      <c r="P220" s="235">
        <f t="shared" si="118"/>
        <v>0</v>
      </c>
    </row>
    <row r="221" spans="1:16">
      <c r="B221" s="295" t="s">
        <v>524</v>
      </c>
      <c r="C221" s="296" t="s">
        <v>379</v>
      </c>
      <c r="D221" s="388">
        <f>+[3]S2!AP38/1000</f>
        <v>1.4621199999999999</v>
      </c>
      <c r="E221" s="497">
        <f t="shared" si="116"/>
        <v>0.13033775053096328</v>
      </c>
      <c r="F221" s="235">
        <f t="shared" si="100"/>
        <v>0.45826291296084443</v>
      </c>
      <c r="G221" s="236">
        <f t="shared" si="117"/>
        <v>7.1721280692082695E-2</v>
      </c>
      <c r="H221" s="237">
        <f t="shared" si="117"/>
        <v>5.0981150654958146E-2</v>
      </c>
      <c r="I221" s="238">
        <f t="shared" si="117"/>
        <v>0.33556048161380359</v>
      </c>
      <c r="J221" s="235">
        <f t="shared" si="94"/>
        <v>0.71515735074958675</v>
      </c>
      <c r="K221" s="236">
        <f t="shared" si="118"/>
        <v>0.50651684325170621</v>
      </c>
      <c r="L221" s="237">
        <f t="shared" si="118"/>
        <v>0.16125880021882705</v>
      </c>
      <c r="M221" s="237">
        <f t="shared" si="118"/>
        <v>4.7381707279053477E-2</v>
      </c>
      <c r="N221" s="233">
        <f t="shared" si="118"/>
        <v>4.6115047504607522E-2</v>
      </c>
      <c r="O221" s="234">
        <f t="shared" si="118"/>
        <v>0</v>
      </c>
      <c r="P221" s="235">
        <f t="shared" si="118"/>
        <v>0.11224693825399783</v>
      </c>
    </row>
    <row r="222" spans="1:16">
      <c r="B222" s="295" t="s">
        <v>525</v>
      </c>
      <c r="C222" s="296" t="s">
        <v>381</v>
      </c>
      <c r="D222" s="388">
        <f>+[3]S2!AP26/1000</f>
        <v>4.4695499999999999</v>
      </c>
      <c r="E222" s="497">
        <f t="shared" si="116"/>
        <v>0.39842905704433768</v>
      </c>
      <c r="F222" s="235">
        <f t="shared" si="100"/>
        <v>1.4008624481055882</v>
      </c>
      <c r="G222" s="236">
        <f t="shared" si="117"/>
        <v>0.21924455593063374</v>
      </c>
      <c r="H222" s="237">
        <f t="shared" si="117"/>
        <v>0.15584411806819429</v>
      </c>
      <c r="I222" s="238">
        <f t="shared" si="117"/>
        <v>1.0257737741067601</v>
      </c>
      <c r="J222" s="235">
        <f t="shared" si="94"/>
        <v>2.1861622418425406</v>
      </c>
      <c r="K222" s="236">
        <f t="shared" si="118"/>
        <v>1.5483697348751564</v>
      </c>
      <c r="L222" s="237">
        <f t="shared" si="118"/>
        <v>0.4929515159617941</v>
      </c>
      <c r="M222" s="237">
        <f t="shared" si="118"/>
        <v>0.14484099100559017</v>
      </c>
      <c r="N222" s="233">
        <f t="shared" si="118"/>
        <v>0.14096894275040253</v>
      </c>
      <c r="O222" s="234">
        <f t="shared" si="118"/>
        <v>0</v>
      </c>
      <c r="P222" s="235">
        <f t="shared" si="118"/>
        <v>0.34312731025713078</v>
      </c>
    </row>
    <row r="223" spans="1:16">
      <c r="B223" s="295" t="s">
        <v>526</v>
      </c>
      <c r="C223" s="296" t="s">
        <v>383</v>
      </c>
      <c r="D223" s="388">
        <f>+[3]S2!AP32/1000</f>
        <v>0</v>
      </c>
      <c r="E223" s="497">
        <f t="shared" si="116"/>
        <v>0</v>
      </c>
      <c r="F223" s="235">
        <f t="shared" si="100"/>
        <v>0</v>
      </c>
      <c r="G223" s="236">
        <f t="shared" si="117"/>
        <v>0</v>
      </c>
      <c r="H223" s="237">
        <f t="shared" si="117"/>
        <v>0</v>
      </c>
      <c r="I223" s="238">
        <f t="shared" si="117"/>
        <v>0</v>
      </c>
      <c r="J223" s="235">
        <f t="shared" si="94"/>
        <v>0</v>
      </c>
      <c r="K223" s="236">
        <f t="shared" si="118"/>
        <v>0</v>
      </c>
      <c r="L223" s="237">
        <f t="shared" si="118"/>
        <v>0</v>
      </c>
      <c r="M223" s="237">
        <f t="shared" si="118"/>
        <v>0</v>
      </c>
      <c r="N223" s="233">
        <f t="shared" si="118"/>
        <v>0</v>
      </c>
      <c r="O223" s="234">
        <f t="shared" si="118"/>
        <v>0</v>
      </c>
      <c r="P223" s="235">
        <f t="shared" si="118"/>
        <v>0</v>
      </c>
    </row>
    <row r="224" spans="1:16">
      <c r="B224" s="295" t="s">
        <v>527</v>
      </c>
      <c r="C224" s="296" t="s">
        <v>385</v>
      </c>
      <c r="D224" s="388">
        <f>+[3]S2!AP43/1000</f>
        <v>1.2</v>
      </c>
      <c r="E224" s="497">
        <f t="shared" si="116"/>
        <v>0.10697158963502035</v>
      </c>
      <c r="F224" s="235">
        <f t="shared" si="100"/>
        <v>0.37610831912087472</v>
      </c>
      <c r="G224" s="236">
        <f t="shared" si="117"/>
        <v>5.8863524765750581E-2</v>
      </c>
      <c r="H224" s="237">
        <f t="shared" si="117"/>
        <v>4.1841559369921608E-2</v>
      </c>
      <c r="I224" s="238">
        <f t="shared" si="117"/>
        <v>0.27540323498520253</v>
      </c>
      <c r="J224" s="235">
        <f t="shared" si="94"/>
        <v>0.58694828119409082</v>
      </c>
      <c r="K224" s="236">
        <f t="shared" si="118"/>
        <v>0.41571157764208649</v>
      </c>
      <c r="L224" s="237">
        <f t="shared" si="118"/>
        <v>0.13234930119456162</v>
      </c>
      <c r="M224" s="237">
        <f t="shared" si="118"/>
        <v>3.8887402357442737E-2</v>
      </c>
      <c r="N224" s="233">
        <f t="shared" si="118"/>
        <v>3.784782166000672E-2</v>
      </c>
      <c r="O224" s="234">
        <f t="shared" si="118"/>
        <v>0</v>
      </c>
      <c r="P224" s="235">
        <f t="shared" si="118"/>
        <v>9.2123988390007253E-2</v>
      </c>
    </row>
    <row r="225" spans="1:16">
      <c r="B225" s="325" t="s">
        <v>528</v>
      </c>
      <c r="C225" s="286" t="s">
        <v>529</v>
      </c>
      <c r="D225" s="517">
        <v>0</v>
      </c>
      <c r="E225" s="497">
        <f t="shared" si="116"/>
        <v>0</v>
      </c>
      <c r="F225" s="235">
        <f t="shared" si="100"/>
        <v>0</v>
      </c>
      <c r="G225" s="236">
        <f t="shared" si="117"/>
        <v>0</v>
      </c>
      <c r="H225" s="237">
        <f t="shared" si="117"/>
        <v>0</v>
      </c>
      <c r="I225" s="238">
        <f t="shared" si="117"/>
        <v>0</v>
      </c>
      <c r="J225" s="235">
        <f t="shared" si="94"/>
        <v>0</v>
      </c>
      <c r="K225" s="236">
        <f t="shared" si="118"/>
        <v>0</v>
      </c>
      <c r="L225" s="237">
        <f t="shared" si="118"/>
        <v>0</v>
      </c>
      <c r="M225" s="237">
        <f t="shared" si="118"/>
        <v>0</v>
      </c>
      <c r="N225" s="233">
        <f t="shared" si="118"/>
        <v>0</v>
      </c>
      <c r="O225" s="234">
        <f t="shared" si="118"/>
        <v>0</v>
      </c>
      <c r="P225" s="235">
        <f t="shared" si="118"/>
        <v>0</v>
      </c>
    </row>
    <row r="226" spans="1:16" ht="15.75" thickBot="1">
      <c r="B226" s="334" t="s">
        <v>530</v>
      </c>
      <c r="C226" s="335" t="s">
        <v>387</v>
      </c>
      <c r="D226" s="388">
        <f>+[3]S2!AP45/1000</f>
        <v>23.350849999999998</v>
      </c>
      <c r="E226" s="497">
        <f t="shared" si="116"/>
        <v>2.0815646198574287</v>
      </c>
      <c r="F226" s="235">
        <f t="shared" si="100"/>
        <v>7.3187074529530642</v>
      </c>
      <c r="G226" s="236">
        <f t="shared" si="117"/>
        <v>1.1454277810636058</v>
      </c>
      <c r="H226" s="237">
        <f t="shared" si="117"/>
        <v>0.81419664717761164</v>
      </c>
      <c r="I226" s="238">
        <f t="shared" si="117"/>
        <v>5.3590830247118468</v>
      </c>
      <c r="J226" s="235">
        <f t="shared" si="94"/>
        <v>11.421451059934196</v>
      </c>
      <c r="K226" s="236">
        <f t="shared" si="118"/>
        <v>8.0893489106530954</v>
      </c>
      <c r="L226" s="237">
        <f t="shared" si="118"/>
        <v>2.5753905664991907</v>
      </c>
      <c r="M226" s="237">
        <f t="shared" si="118"/>
        <v>0.75671158278190975</v>
      </c>
      <c r="N226" s="233">
        <f t="shared" si="118"/>
        <v>0.73648233867463997</v>
      </c>
      <c r="O226" s="234">
        <f t="shared" si="118"/>
        <v>0</v>
      </c>
      <c r="P226" s="235">
        <f t="shared" si="118"/>
        <v>1.7926445285806674</v>
      </c>
    </row>
    <row r="227" spans="1:16" ht="15.75" thickBot="1">
      <c r="A227" s="488"/>
      <c r="B227" s="268" t="s">
        <v>184</v>
      </c>
      <c r="C227" s="229" t="s">
        <v>389</v>
      </c>
      <c r="D227" s="518">
        <f>+([3]S2!AP42+[3]S2!AP44)/1000</f>
        <v>0</v>
      </c>
      <c r="E227" s="490">
        <f t="shared" si="116"/>
        <v>0</v>
      </c>
      <c r="F227" s="491">
        <f t="shared" si="100"/>
        <v>0</v>
      </c>
      <c r="G227" s="492">
        <f t="shared" si="117"/>
        <v>0</v>
      </c>
      <c r="H227" s="493">
        <f t="shared" si="117"/>
        <v>0</v>
      </c>
      <c r="I227" s="494">
        <f t="shared" si="117"/>
        <v>0</v>
      </c>
      <c r="J227" s="491">
        <f t="shared" si="94"/>
        <v>0</v>
      </c>
      <c r="K227" s="492">
        <f t="shared" si="118"/>
        <v>0</v>
      </c>
      <c r="L227" s="493">
        <f t="shared" si="118"/>
        <v>0</v>
      </c>
      <c r="M227" s="493">
        <f t="shared" si="118"/>
        <v>0</v>
      </c>
      <c r="N227" s="495">
        <f t="shared" si="118"/>
        <v>0</v>
      </c>
      <c r="O227" s="519">
        <f t="shared" si="118"/>
        <v>0</v>
      </c>
      <c r="P227" s="491">
        <f t="shared" si="118"/>
        <v>0</v>
      </c>
    </row>
    <row r="228" spans="1:16">
      <c r="A228" s="488"/>
      <c r="B228" s="268" t="s">
        <v>186</v>
      </c>
      <c r="C228" s="229" t="s">
        <v>391</v>
      </c>
      <c r="D228" s="489">
        <f>SUM(D229:D233)</f>
        <v>3.6985399999999999</v>
      </c>
      <c r="E228" s="490">
        <f>SUM(E229:E233)</f>
        <v>0.32969891927392353</v>
      </c>
      <c r="F228" s="491">
        <f t="shared" si="100"/>
        <v>1.1592097188344335</v>
      </c>
      <c r="G228" s="492">
        <f>SUM(G229:G233)</f>
        <v>0.18142425073926599</v>
      </c>
      <c r="H228" s="493">
        <f t="shared" ref="H228:P228" si="119">SUM(H229:H233)</f>
        <v>0.12896056749335824</v>
      </c>
      <c r="I228" s="494">
        <f t="shared" si="119"/>
        <v>0.84882490060180926</v>
      </c>
      <c r="J228" s="491">
        <f t="shared" si="94"/>
        <v>1.8090430799396608</v>
      </c>
      <c r="K228" s="492">
        <f t="shared" si="119"/>
        <v>1.2812715819769689</v>
      </c>
      <c r="L228" s="493">
        <f t="shared" si="119"/>
        <v>0.407915987033445</v>
      </c>
      <c r="M228" s="493">
        <f t="shared" si="119"/>
        <v>0.11985551092924693</v>
      </c>
      <c r="N228" s="495">
        <f t="shared" si="119"/>
        <v>0.11665140193533441</v>
      </c>
      <c r="O228" s="496">
        <f t="shared" si="119"/>
        <v>0</v>
      </c>
      <c r="P228" s="491">
        <f t="shared" si="119"/>
        <v>0.28393688001664785</v>
      </c>
    </row>
    <row r="229" spans="1:16">
      <c r="B229" s="520" t="s">
        <v>531</v>
      </c>
      <c r="C229" s="416" t="s">
        <v>393</v>
      </c>
      <c r="D229" s="521">
        <f>+[3]S2!AP49/1000</f>
        <v>0</v>
      </c>
      <c r="E229" s="522">
        <f>IFERROR($D229*E$235/100, 0)</f>
        <v>0</v>
      </c>
      <c r="F229" s="231">
        <f t="shared" si="100"/>
        <v>0</v>
      </c>
      <c r="G229" s="523">
        <f t="shared" ref="G229:I233" si="120">IFERROR($D229*G$235/100, 0)</f>
        <v>0</v>
      </c>
      <c r="H229" s="524">
        <f t="shared" si="120"/>
        <v>0</v>
      </c>
      <c r="I229" s="525">
        <f t="shared" si="120"/>
        <v>0</v>
      </c>
      <c r="J229" s="231">
        <f t="shared" si="94"/>
        <v>0</v>
      </c>
      <c r="K229" s="523">
        <f t="shared" ref="K229:P233" si="121">IFERROR($D229*K$235/100, 0)</f>
        <v>0</v>
      </c>
      <c r="L229" s="524">
        <f t="shared" si="121"/>
        <v>0</v>
      </c>
      <c r="M229" s="524">
        <f t="shared" si="121"/>
        <v>0</v>
      </c>
      <c r="N229" s="526">
        <f t="shared" si="121"/>
        <v>0</v>
      </c>
      <c r="O229" s="527">
        <f t="shared" si="121"/>
        <v>0</v>
      </c>
      <c r="P229" s="231">
        <f t="shared" si="121"/>
        <v>0</v>
      </c>
    </row>
    <row r="230" spans="1:16">
      <c r="B230" s="528" t="s">
        <v>532</v>
      </c>
      <c r="C230" s="422" t="s">
        <v>395</v>
      </c>
      <c r="D230" s="521">
        <f>+[3]S2!AP28/1000</f>
        <v>1.3210200000000001</v>
      </c>
      <c r="E230" s="522">
        <f>IFERROR($D230*E$235/100, 0)</f>
        <v>0.11775967444971217</v>
      </c>
      <c r="F230" s="231">
        <f t="shared" si="100"/>
        <v>0.41403884310421502</v>
      </c>
      <c r="G230" s="523">
        <f t="shared" si="120"/>
        <v>6.4799911238376529E-2</v>
      </c>
      <c r="H230" s="524">
        <f t="shared" si="120"/>
        <v>4.6061280632378215E-2</v>
      </c>
      <c r="I230" s="525">
        <f t="shared" si="120"/>
        <v>0.30317765123346024</v>
      </c>
      <c r="J230" s="231">
        <f t="shared" si="94"/>
        <v>0.64614201535251492</v>
      </c>
      <c r="K230" s="523">
        <f t="shared" si="121"/>
        <v>0.45763609024729091</v>
      </c>
      <c r="L230" s="524">
        <f t="shared" si="121"/>
        <v>0.14569672822003318</v>
      </c>
      <c r="M230" s="524">
        <f t="shared" si="121"/>
        <v>4.2809196885190845E-2</v>
      </c>
      <c r="N230" s="526">
        <f t="shared" si="121"/>
        <v>4.1664774474418402E-2</v>
      </c>
      <c r="O230" s="527">
        <f t="shared" si="121"/>
        <v>0</v>
      </c>
      <c r="P230" s="231">
        <f t="shared" si="121"/>
        <v>0.10141469261913949</v>
      </c>
    </row>
    <row r="231" spans="1:16">
      <c r="B231" s="295" t="s">
        <v>533</v>
      </c>
      <c r="C231" s="296" t="s">
        <v>397</v>
      </c>
      <c r="D231" s="521">
        <f>+[3]S2!AP27/1000</f>
        <v>0</v>
      </c>
      <c r="E231" s="522">
        <f>IFERROR($D231*E$235/100, 0)</f>
        <v>0</v>
      </c>
      <c r="F231" s="231">
        <f t="shared" si="100"/>
        <v>0</v>
      </c>
      <c r="G231" s="523">
        <f t="shared" si="120"/>
        <v>0</v>
      </c>
      <c r="H231" s="524">
        <f t="shared" si="120"/>
        <v>0</v>
      </c>
      <c r="I231" s="525">
        <f t="shared" si="120"/>
        <v>0</v>
      </c>
      <c r="J231" s="231">
        <f t="shared" si="94"/>
        <v>0</v>
      </c>
      <c r="K231" s="523">
        <f t="shared" si="121"/>
        <v>0</v>
      </c>
      <c r="L231" s="524">
        <f t="shared" si="121"/>
        <v>0</v>
      </c>
      <c r="M231" s="524">
        <f t="shared" si="121"/>
        <v>0</v>
      </c>
      <c r="N231" s="526">
        <f t="shared" si="121"/>
        <v>0</v>
      </c>
      <c r="O231" s="527">
        <f t="shared" si="121"/>
        <v>0</v>
      </c>
      <c r="P231" s="231">
        <f t="shared" si="121"/>
        <v>0</v>
      </c>
    </row>
    <row r="232" spans="1:16">
      <c r="B232" s="295" t="s">
        <v>534</v>
      </c>
      <c r="C232" s="286" t="s">
        <v>399</v>
      </c>
      <c r="D232" s="529">
        <f>+[3]S2!AP36/1000</f>
        <v>2.7309000000000001</v>
      </c>
      <c r="E232" s="530">
        <f>IFERROR($D232*E$235/100, 0)</f>
        <v>0.24344059511189758</v>
      </c>
      <c r="F232" s="531">
        <f t="shared" si="100"/>
        <v>0.85592850723933067</v>
      </c>
      <c r="G232" s="532">
        <f t="shared" si="120"/>
        <v>0.13395866648565691</v>
      </c>
      <c r="H232" s="533">
        <f t="shared" si="120"/>
        <v>9.5220928736099109E-2</v>
      </c>
      <c r="I232" s="534">
        <f t="shared" si="120"/>
        <v>0.62674891201757466</v>
      </c>
      <c r="J232" s="531">
        <f t="shared" si="94"/>
        <v>1.3357475509274523</v>
      </c>
      <c r="K232" s="532">
        <f t="shared" si="121"/>
        <v>0.94605562281897837</v>
      </c>
      <c r="L232" s="533">
        <f t="shared" si="121"/>
        <v>0.30119392219352364</v>
      </c>
      <c r="M232" s="533">
        <f t="shared" si="121"/>
        <v>8.8498005914950328E-2</v>
      </c>
      <c r="N232" s="535">
        <f t="shared" si="121"/>
        <v>8.6132180142760306E-2</v>
      </c>
      <c r="O232" s="536">
        <f t="shared" si="121"/>
        <v>0</v>
      </c>
      <c r="P232" s="531">
        <f t="shared" si="121"/>
        <v>0.20965116657855901</v>
      </c>
    </row>
    <row r="233" spans="1:16" ht="15.75" thickBot="1">
      <c r="B233" s="295" t="s">
        <v>535</v>
      </c>
      <c r="C233" s="286" t="s">
        <v>401</v>
      </c>
      <c r="D233" s="529">
        <f>+[3]S2!AP50/1000</f>
        <v>-0.35337999999999997</v>
      </c>
      <c r="E233" s="530">
        <f>IFERROR($D233*E$235/100, 0)</f>
        <v>-3.150135028768624E-2</v>
      </c>
      <c r="F233" s="531">
        <f t="shared" si="100"/>
        <v>-0.11075763150911225</v>
      </c>
      <c r="G233" s="532">
        <f t="shared" si="120"/>
        <v>-1.7334326984767449E-2</v>
      </c>
      <c r="H233" s="533">
        <f t="shared" si="120"/>
        <v>-1.2321641875119083E-2</v>
      </c>
      <c r="I233" s="534">
        <f t="shared" si="120"/>
        <v>-8.110166264922572E-2</v>
      </c>
      <c r="J233" s="531">
        <f t="shared" si="94"/>
        <v>-0.17284648634030653</v>
      </c>
      <c r="K233" s="532">
        <f t="shared" si="121"/>
        <v>-0.12242013108930044</v>
      </c>
      <c r="L233" s="533">
        <f t="shared" si="121"/>
        <v>-3.8974663380111824E-2</v>
      </c>
      <c r="M233" s="533">
        <f t="shared" si="121"/>
        <v>-1.1451691870894263E-2</v>
      </c>
      <c r="N233" s="535">
        <f t="shared" si="121"/>
        <v>-1.1145552681844313E-2</v>
      </c>
      <c r="O233" s="536">
        <f t="shared" si="121"/>
        <v>0</v>
      </c>
      <c r="P233" s="531">
        <f t="shared" si="121"/>
        <v>-2.7128979181050634E-2</v>
      </c>
    </row>
    <row r="234" spans="1:16" ht="102.75" thickBot="1">
      <c r="B234" s="140" t="s">
        <v>76</v>
      </c>
      <c r="C234" s="141" t="s">
        <v>536</v>
      </c>
      <c r="D234" s="142" t="s">
        <v>452</v>
      </c>
      <c r="E234" s="143" t="s">
        <v>253</v>
      </c>
      <c r="F234" s="144" t="s">
        <v>254</v>
      </c>
      <c r="G234" s="145" t="s">
        <v>255</v>
      </c>
      <c r="H234" s="146" t="s">
        <v>256</v>
      </c>
      <c r="I234" s="147" t="s">
        <v>257</v>
      </c>
      <c r="J234" s="148" t="s">
        <v>258</v>
      </c>
      <c r="K234" s="145" t="s">
        <v>259</v>
      </c>
      <c r="L234" s="146" t="s">
        <v>260</v>
      </c>
      <c r="M234" s="147" t="s">
        <v>261</v>
      </c>
      <c r="N234" s="150" t="s">
        <v>262</v>
      </c>
      <c r="O234" s="143" t="s">
        <v>453</v>
      </c>
      <c r="P234" s="144" t="s">
        <v>454</v>
      </c>
    </row>
    <row r="235" spans="1:16" ht="25.5">
      <c r="B235" s="537" t="s">
        <v>209</v>
      </c>
      <c r="C235" s="538" t="s">
        <v>537</v>
      </c>
      <c r="D235" s="161">
        <f>ROUND((E235+F235+J235+N235+O235+P235),1)</f>
        <v>100</v>
      </c>
      <c r="E235" s="162">
        <f>IFERROR((E23+E24)/($D$23+$D$24)*100, 0)</f>
        <v>8.9142991362516959</v>
      </c>
      <c r="F235" s="163">
        <f>SUM(G235:I235)</f>
        <v>31.342359926739562</v>
      </c>
      <c r="G235" s="164">
        <f>IFERROR((G23+G24)/($D$23+$D$24)*100, 0)</f>
        <v>4.9052937304792152</v>
      </c>
      <c r="H235" s="165">
        <f>IFERROR((H23+H24)/($D$23+$D$24)*100, 0)</f>
        <v>3.4867966141601343</v>
      </c>
      <c r="I235" s="166">
        <f>IFERROR((I23+I24)/($D$23+$D$24)*100, 0)</f>
        <v>22.950269582100212</v>
      </c>
      <c r="J235" s="163">
        <f>SUM(K235:M235)</f>
        <v>48.912356766174241</v>
      </c>
      <c r="K235" s="164">
        <f t="shared" ref="K235:P235" si="122">IFERROR((K23+K24)/($D$23+$D$24)*100, 0)</f>
        <v>34.642631470173875</v>
      </c>
      <c r="L235" s="165">
        <f t="shared" si="122"/>
        <v>11.029108432880136</v>
      </c>
      <c r="M235" s="165">
        <f t="shared" si="122"/>
        <v>3.2406168631202283</v>
      </c>
      <c r="N235" s="161">
        <f t="shared" si="122"/>
        <v>3.1539851383338937</v>
      </c>
      <c r="O235" s="162">
        <f t="shared" si="122"/>
        <v>0</v>
      </c>
      <c r="P235" s="163">
        <f t="shared" si="122"/>
        <v>7.6769990325006043</v>
      </c>
    </row>
    <row r="236" spans="1:16" ht="15.75" thickBot="1">
      <c r="B236" s="539" t="s">
        <v>211</v>
      </c>
      <c r="C236" s="540" t="s">
        <v>538</v>
      </c>
      <c r="D236" s="541">
        <f>ROUND((E236+F236+J236+N236+O236+P236),1)</f>
        <v>100</v>
      </c>
      <c r="E236" s="542">
        <f>'[3]6'!E132</f>
        <v>16.169380105958577</v>
      </c>
      <c r="F236" s="543">
        <f>SUM(G236:I236)</f>
        <v>32.825447060366137</v>
      </c>
      <c r="G236" s="544">
        <f>'[3]6'!G132</f>
        <v>13.294274753981025</v>
      </c>
      <c r="H236" s="545">
        <f>'[3]6'!H132</f>
        <v>2.7766145248870941</v>
      </c>
      <c r="I236" s="546">
        <f>'[3]6'!I132</f>
        <v>16.754557781498018</v>
      </c>
      <c r="J236" s="543">
        <f>SUM(K236:M236)</f>
        <v>48.107229103018959</v>
      </c>
      <c r="K236" s="544">
        <f>'[3]6'!K132</f>
        <v>24.265647402497017</v>
      </c>
      <c r="L236" s="545">
        <f>'[3]6'!L132</f>
        <v>22.664435287102251</v>
      </c>
      <c r="M236" s="545">
        <f>'[3]6'!M132</f>
        <v>1.177146413419689</v>
      </c>
      <c r="N236" s="541">
        <f>'[3]6'!N132</f>
        <v>0</v>
      </c>
      <c r="O236" s="542">
        <f>'[3]6'!O132</f>
        <v>0</v>
      </c>
      <c r="P236" s="543">
        <f>'[3]6'!P132</f>
        <v>2.8979437306563258</v>
      </c>
    </row>
    <row r="238" spans="1:16">
      <c r="C238" s="547" t="s">
        <v>539</v>
      </c>
    </row>
    <row r="239" spans="1:16">
      <c r="C239" s="548" t="s">
        <v>540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4"/>
  <sheetViews>
    <sheetView showGridLines="0" workbookViewId="0">
      <selection activeCell="I50" sqref="I50"/>
    </sheetView>
  </sheetViews>
  <sheetFormatPr defaultRowHeight="15"/>
  <cols>
    <col min="2" max="2" width="9.140625" style="135"/>
    <col min="3" max="3" width="51.5703125" style="135" customWidth="1"/>
    <col min="4" max="4" width="22.5703125" style="135" customWidth="1"/>
    <col min="5" max="5" width="22.7109375" style="135" customWidth="1"/>
    <col min="6" max="6" width="12.7109375" bestFit="1" customWidth="1"/>
    <col min="7" max="7" width="11.42578125" customWidth="1"/>
    <col min="12" max="12" width="11.5703125" customWidth="1"/>
    <col min="13" max="13" width="12" bestFit="1" customWidth="1"/>
  </cols>
  <sheetData>
    <row r="1" spans="1:18">
      <c r="A1" s="549"/>
      <c r="B1" s="550"/>
      <c r="C1" s="550"/>
      <c r="D1" s="551"/>
      <c r="E1" s="550"/>
    </row>
    <row r="2" spans="1:18" ht="72">
      <c r="A2" s="549"/>
      <c r="B2" s="550"/>
      <c r="C2" s="550"/>
      <c r="D2" s="551"/>
      <c r="E2" s="552" t="s">
        <v>541</v>
      </c>
    </row>
    <row r="3" spans="1:18">
      <c r="A3" s="549"/>
      <c r="B3" s="550"/>
      <c r="C3" s="28" t="str">
        <f>"Ūkio subjektas: "&amp;'[3]1.Pradzia'!$D$15</f>
        <v>Ūkio subjektas: UAB „Skuodo vandenys“</v>
      </c>
      <c r="D3" s="551"/>
      <c r="E3" s="550"/>
    </row>
    <row r="4" spans="1:18">
      <c r="A4" s="549"/>
      <c r="B4" s="550"/>
      <c r="C4" s="28" t="str">
        <f>"Ataskaitinis laikotarpis: "&amp;'[3]1.Pradzia'!$D$12</f>
        <v>Ataskaitinis laikotarpis: 2020-01-01 - 2020-12-31</v>
      </c>
      <c r="D4" s="551"/>
      <c r="E4" s="550"/>
    </row>
    <row r="5" spans="1:18">
      <c r="A5" s="549"/>
      <c r="B5" s="550"/>
      <c r="C5" s="550"/>
      <c r="D5" s="551"/>
      <c r="E5" s="550"/>
    </row>
    <row r="6" spans="1:18" ht="47.25">
      <c r="A6" s="549"/>
      <c r="B6" s="550"/>
      <c r="C6" s="553" t="s">
        <v>542</v>
      </c>
      <c r="D6" s="551"/>
      <c r="E6" s="550"/>
    </row>
    <row r="7" spans="1:18" ht="15.75" thickBot="1">
      <c r="A7" s="549"/>
      <c r="B7" s="550"/>
      <c r="C7" s="550"/>
      <c r="D7" s="551"/>
      <c r="E7" s="550"/>
    </row>
    <row r="8" spans="1:18" ht="15.75" thickBot="1">
      <c r="A8" s="549"/>
      <c r="B8" s="554" t="s">
        <v>2</v>
      </c>
      <c r="C8" s="555" t="s">
        <v>89</v>
      </c>
      <c r="D8" s="556" t="s">
        <v>46</v>
      </c>
      <c r="E8" s="557" t="s">
        <v>90</v>
      </c>
      <c r="F8" s="135"/>
      <c r="G8" s="135"/>
      <c r="H8" s="135"/>
      <c r="I8" s="135"/>
      <c r="J8" s="135"/>
      <c r="K8" s="135"/>
      <c r="L8" s="135"/>
      <c r="M8" s="135"/>
      <c r="N8" s="135"/>
      <c r="O8" s="135"/>
      <c r="P8" s="135"/>
      <c r="Q8" s="135"/>
      <c r="R8" s="135"/>
    </row>
    <row r="9" spans="1:18" ht="25.5" thickTop="1" thickBot="1">
      <c r="A9" s="549"/>
      <c r="B9" s="558" t="s">
        <v>543</v>
      </c>
      <c r="C9" s="559" t="s">
        <v>544</v>
      </c>
      <c r="D9" s="560">
        <f>+'[3]2'!D10</f>
        <v>9981.7278700000006</v>
      </c>
      <c r="E9" s="561" t="s">
        <v>545</v>
      </c>
      <c r="F9" s="135"/>
      <c r="G9" s="135"/>
      <c r="H9" s="135"/>
      <c r="I9" s="135"/>
      <c r="J9" s="135"/>
      <c r="K9" s="135"/>
      <c r="L9" s="135"/>
      <c r="M9" s="135"/>
      <c r="N9" s="135"/>
      <c r="O9" s="135"/>
      <c r="P9" s="135"/>
      <c r="Q9" s="135"/>
      <c r="R9" s="135"/>
    </row>
    <row r="10" spans="1:18" ht="37.5" thickTop="1" thickBot="1">
      <c r="A10" s="549"/>
      <c r="B10" s="558" t="s">
        <v>48</v>
      </c>
      <c r="C10" s="559" t="s">
        <v>546</v>
      </c>
      <c r="D10" s="560">
        <f>SUM(D11:D12)+D16+D17</f>
        <v>3431.9106925994488</v>
      </c>
      <c r="E10" s="561" t="s">
        <v>547</v>
      </c>
      <c r="F10" s="135"/>
      <c r="G10" s="135"/>
      <c r="H10" s="135"/>
      <c r="I10" s="135"/>
      <c r="J10" s="135"/>
      <c r="K10" s="135"/>
      <c r="L10" s="135"/>
      <c r="M10" s="135"/>
      <c r="N10" s="135"/>
      <c r="O10" s="135"/>
      <c r="P10" s="135"/>
      <c r="Q10" s="135"/>
      <c r="R10" s="135"/>
    </row>
    <row r="11" spans="1:18" ht="24.75" thickTop="1">
      <c r="A11" s="549"/>
      <c r="B11" s="562" t="s">
        <v>93</v>
      </c>
      <c r="C11" s="563" t="s">
        <v>548</v>
      </c>
      <c r="D11" s="564">
        <f>'[3]7'!F8</f>
        <v>1078.0497071534096</v>
      </c>
      <c r="E11" s="130" t="s">
        <v>547</v>
      </c>
      <c r="F11" s="135"/>
      <c r="G11" s="135"/>
      <c r="H11" s="135"/>
      <c r="I11" s="135"/>
      <c r="J11" s="135"/>
      <c r="K11" s="135"/>
      <c r="L11" s="135"/>
      <c r="M11" s="135"/>
      <c r="N11" s="135"/>
      <c r="O11" s="135"/>
      <c r="P11" s="135"/>
      <c r="Q11" s="135"/>
      <c r="R11" s="135"/>
    </row>
    <row r="12" spans="1:18" ht="24">
      <c r="A12" s="549"/>
      <c r="B12" s="67" t="s">
        <v>99</v>
      </c>
      <c r="C12" s="90" t="s">
        <v>549</v>
      </c>
      <c r="D12" s="91">
        <f>'[3]7'!J8</f>
        <v>2349.330482787087</v>
      </c>
      <c r="E12" s="70" t="s">
        <v>547</v>
      </c>
      <c r="F12" s="135"/>
      <c r="G12" s="135"/>
      <c r="H12" s="135"/>
      <c r="I12" s="135"/>
      <c r="J12" s="135"/>
      <c r="K12" s="135"/>
      <c r="L12" s="135"/>
      <c r="M12" s="135"/>
      <c r="N12" s="135"/>
      <c r="O12" s="135"/>
      <c r="P12" s="135"/>
      <c r="Q12" s="135"/>
      <c r="R12" s="135"/>
    </row>
    <row r="13" spans="1:18" ht="24">
      <c r="A13" s="549"/>
      <c r="B13" s="67" t="s">
        <v>101</v>
      </c>
      <c r="C13" s="90" t="s">
        <v>550</v>
      </c>
      <c r="D13" s="91">
        <f>'[3]7'!K8</f>
        <v>2296.388172566275</v>
      </c>
      <c r="E13" s="70" t="s">
        <v>547</v>
      </c>
      <c r="F13" s="135"/>
      <c r="G13" s="135"/>
      <c r="H13" s="135"/>
      <c r="I13" s="135"/>
      <c r="J13" s="135"/>
      <c r="K13" s="135"/>
      <c r="L13" s="135"/>
      <c r="M13" s="135"/>
      <c r="N13" s="135"/>
      <c r="O13" s="135"/>
      <c r="P13" s="135"/>
      <c r="Q13" s="135"/>
      <c r="R13" s="135"/>
    </row>
    <row r="14" spans="1:18">
      <c r="A14" s="549"/>
      <c r="B14" s="67" t="s">
        <v>107</v>
      </c>
      <c r="C14" s="90" t="s">
        <v>551</v>
      </c>
      <c r="D14" s="91">
        <f>'[3]7'!L8</f>
        <v>52.060107919913811</v>
      </c>
      <c r="E14" s="70" t="s">
        <v>547</v>
      </c>
      <c r="F14" s="135"/>
      <c r="G14" s="135"/>
      <c r="H14" s="135"/>
      <c r="I14" s="135"/>
      <c r="J14" s="135"/>
      <c r="K14" s="135"/>
      <c r="L14" s="135"/>
      <c r="M14" s="135"/>
      <c r="N14" s="135"/>
      <c r="O14" s="135"/>
      <c r="P14" s="135"/>
      <c r="Q14" s="135"/>
      <c r="R14" s="135"/>
    </row>
    <row r="15" spans="1:18" ht="24">
      <c r="A15" s="549"/>
      <c r="B15" s="67" t="s">
        <v>114</v>
      </c>
      <c r="C15" s="90" t="s">
        <v>552</v>
      </c>
      <c r="D15" s="91">
        <f>'[3]7'!M8</f>
        <v>0.88220230089752594</v>
      </c>
      <c r="E15" s="70" t="s">
        <v>547</v>
      </c>
      <c r="F15" s="135"/>
      <c r="G15" s="135"/>
      <c r="H15" s="135"/>
      <c r="I15" s="135"/>
      <c r="J15" s="135"/>
      <c r="K15" s="135"/>
      <c r="L15" s="135"/>
      <c r="M15" s="135"/>
      <c r="N15" s="135"/>
      <c r="O15" s="135"/>
      <c r="P15" s="135"/>
      <c r="Q15" s="135"/>
      <c r="R15" s="135"/>
    </row>
    <row r="16" spans="1:18" ht="24">
      <c r="A16" s="549"/>
      <c r="B16" s="71" t="s">
        <v>121</v>
      </c>
      <c r="C16" s="90" t="s">
        <v>553</v>
      </c>
      <c r="D16" s="91">
        <f>'[3]7'!N8</f>
        <v>0</v>
      </c>
      <c r="E16" s="70" t="s">
        <v>547</v>
      </c>
      <c r="F16" s="135"/>
      <c r="G16" s="135"/>
      <c r="H16" s="135"/>
      <c r="I16" s="135"/>
      <c r="J16" s="135"/>
      <c r="K16" s="135"/>
      <c r="L16" s="135"/>
      <c r="M16" s="135"/>
      <c r="N16" s="135"/>
      <c r="O16" s="135"/>
      <c r="P16" s="135"/>
      <c r="Q16" s="135"/>
      <c r="R16" s="135"/>
    </row>
    <row r="17" spans="1:18" ht="24.75" thickBot="1">
      <c r="A17" s="549"/>
      <c r="B17" s="71" t="s">
        <v>128</v>
      </c>
      <c r="C17" s="99" t="s">
        <v>554</v>
      </c>
      <c r="D17" s="100">
        <f>'[3]7'!E8</f>
        <v>4.5305026589521091</v>
      </c>
      <c r="E17" s="74" t="s">
        <v>547</v>
      </c>
      <c r="F17" s="135"/>
      <c r="G17" s="135"/>
      <c r="H17" s="135"/>
      <c r="I17" s="135"/>
      <c r="J17" s="135"/>
      <c r="K17" s="135"/>
      <c r="L17" s="135"/>
      <c r="M17" s="135"/>
      <c r="N17" s="135"/>
      <c r="O17" s="135"/>
      <c r="P17" s="135"/>
      <c r="Q17" s="135"/>
      <c r="R17" s="135"/>
    </row>
    <row r="18" spans="1:18" ht="24">
      <c r="A18" s="549"/>
      <c r="B18" s="63" t="s">
        <v>50</v>
      </c>
      <c r="C18" s="565" t="s">
        <v>555</v>
      </c>
      <c r="D18" s="89">
        <f>SUM(D19:D28)</f>
        <v>6544.9611603510211</v>
      </c>
      <c r="E18" s="66"/>
      <c r="F18" s="135"/>
      <c r="G18" s="135"/>
      <c r="H18" s="135"/>
      <c r="I18" s="135"/>
      <c r="J18" s="135"/>
      <c r="K18" s="135"/>
      <c r="L18" s="135"/>
      <c r="M18" s="135"/>
      <c r="N18" s="135"/>
      <c r="O18" s="135"/>
      <c r="P18" s="135"/>
      <c r="Q18" s="135"/>
      <c r="R18" s="135"/>
    </row>
    <row r="19" spans="1:18">
      <c r="A19" s="549"/>
      <c r="B19" s="67" t="s">
        <v>52</v>
      </c>
      <c r="C19" s="566" t="s">
        <v>556</v>
      </c>
      <c r="D19" s="567">
        <f>'[3]10.Kita'!$D$23/1000</f>
        <v>6407.6033200000002</v>
      </c>
      <c r="E19" s="70"/>
      <c r="F19" s="135"/>
      <c r="G19" s="568"/>
      <c r="H19" s="135"/>
      <c r="I19" s="135"/>
      <c r="J19" s="135"/>
      <c r="K19" s="135"/>
      <c r="L19" s="135"/>
      <c r="M19" s="135"/>
      <c r="N19" s="135"/>
      <c r="O19" s="135"/>
      <c r="P19" s="135"/>
      <c r="Q19" s="135"/>
      <c r="R19" s="135"/>
    </row>
    <row r="20" spans="1:18" ht="24">
      <c r="A20" s="549"/>
      <c r="B20" s="67" t="s">
        <v>138</v>
      </c>
      <c r="C20" s="566" t="s">
        <v>557</v>
      </c>
      <c r="D20" s="567">
        <f>+'[3]2.FA'!$D$6/1000</f>
        <v>0</v>
      </c>
      <c r="E20" s="70"/>
      <c r="F20" s="135"/>
      <c r="G20" s="135"/>
      <c r="H20" s="135"/>
      <c r="I20" s="135"/>
      <c r="J20" s="135"/>
      <c r="K20" s="135"/>
      <c r="L20" s="135"/>
      <c r="M20" s="135"/>
      <c r="N20" s="135"/>
      <c r="O20" s="135"/>
      <c r="P20" s="135"/>
      <c r="Q20" s="135"/>
      <c r="R20" s="135"/>
    </row>
    <row r="21" spans="1:18">
      <c r="A21" s="549"/>
      <c r="B21" s="67" t="s">
        <v>299</v>
      </c>
      <c r="C21" s="566" t="s">
        <v>558</v>
      </c>
      <c r="D21" s="567">
        <f>+'[3]2.FA'!$D$7/1000</f>
        <v>0</v>
      </c>
      <c r="E21" s="70"/>
      <c r="F21" s="135"/>
      <c r="G21" s="135"/>
      <c r="H21" s="135"/>
      <c r="I21" s="135"/>
      <c r="J21" s="135"/>
      <c r="K21" s="135"/>
      <c r="L21" s="135"/>
      <c r="M21" s="135"/>
      <c r="N21" s="135"/>
      <c r="O21" s="135"/>
      <c r="P21" s="135"/>
      <c r="Q21" s="135"/>
      <c r="R21" s="135"/>
    </row>
    <row r="22" spans="1:18">
      <c r="A22" s="549"/>
      <c r="B22" s="67" t="s">
        <v>304</v>
      </c>
      <c r="C22" s="566" t="s">
        <v>559</v>
      </c>
      <c r="D22" s="567">
        <f>+'[3]2.FA'!$D$18/1000</f>
        <v>0</v>
      </c>
      <c r="E22" s="70"/>
      <c r="F22" s="135"/>
      <c r="G22" s="135"/>
      <c r="H22" s="135"/>
      <c r="I22" s="135"/>
      <c r="J22" s="135"/>
      <c r="K22" s="135"/>
      <c r="L22" s="135"/>
      <c r="M22" s="135"/>
      <c r="N22" s="135"/>
      <c r="O22" s="135"/>
      <c r="P22" s="135"/>
      <c r="Q22" s="135"/>
      <c r="R22" s="135"/>
    </row>
    <row r="23" spans="1:18">
      <c r="A23" s="549"/>
      <c r="B23" s="67" t="s">
        <v>309</v>
      </c>
      <c r="C23" s="566" t="s">
        <v>560</v>
      </c>
      <c r="D23" s="567">
        <f>+'[3]2.FA'!$D$22/1000</f>
        <v>0</v>
      </c>
      <c r="E23" s="70"/>
      <c r="F23" s="135"/>
      <c r="G23" s="135"/>
      <c r="H23" s="135"/>
      <c r="I23" s="135"/>
      <c r="J23" s="135"/>
      <c r="K23" s="135"/>
      <c r="L23" s="135"/>
      <c r="M23" s="135"/>
      <c r="N23" s="135"/>
      <c r="O23" s="135"/>
      <c r="P23" s="135"/>
      <c r="Q23" s="135"/>
      <c r="R23" s="135"/>
    </row>
    <row r="24" spans="1:18">
      <c r="A24" s="549"/>
      <c r="B24" s="67" t="s">
        <v>315</v>
      </c>
      <c r="C24" s="566" t="s">
        <v>561</v>
      </c>
      <c r="D24" s="567">
        <f>+'[3]2.FA'!$D$33/1000</f>
        <v>0</v>
      </c>
      <c r="E24" s="70"/>
      <c r="F24" s="135"/>
      <c r="G24" s="135"/>
      <c r="H24" s="135"/>
      <c r="I24" s="135"/>
      <c r="J24" s="135"/>
      <c r="K24" s="135"/>
      <c r="L24" s="135"/>
      <c r="M24" s="135"/>
      <c r="N24" s="135"/>
      <c r="O24" s="135"/>
      <c r="P24" s="135"/>
      <c r="Q24" s="135"/>
      <c r="R24" s="135"/>
    </row>
    <row r="25" spans="1:18" ht="24">
      <c r="A25" s="549"/>
      <c r="B25" s="67" t="s">
        <v>319</v>
      </c>
      <c r="C25" s="566" t="s">
        <v>562</v>
      </c>
      <c r="D25" s="567">
        <f>('[3]2.FA'!D4-'[3]2.FA'!D22-'[3]2.FA'!D32-'[3]2.FA'!D21-'[3]10.Kita'!D21)/1000*('[3]6.Turtas'!L1/('[3]6.Turtas'!I1-SUMIFS('[3]6.Turtas'!$I$4:$I$5482,'[3]6.Turtas'!$AI$4:$AI$5482,"Nurašytas")))</f>
        <v>0</v>
      </c>
      <c r="E25" s="70"/>
      <c r="F25" s="135"/>
      <c r="G25" s="135"/>
      <c r="H25" s="135"/>
      <c r="I25" s="135"/>
      <c r="J25" s="135"/>
      <c r="K25" s="135"/>
      <c r="L25" s="135"/>
      <c r="M25" s="135"/>
      <c r="N25" s="135"/>
      <c r="O25" s="135"/>
      <c r="P25" s="135"/>
      <c r="Q25" s="135"/>
      <c r="R25" s="135"/>
    </row>
    <row r="26" spans="1:18">
      <c r="A26" s="549"/>
      <c r="B26" s="67" t="s">
        <v>328</v>
      </c>
      <c r="C26" s="566" t="s">
        <v>563</v>
      </c>
      <c r="D26" s="567">
        <f>('[3]10.Kita'!$D$22)/1000</f>
        <v>26.723320000000001</v>
      </c>
      <c r="E26" s="70"/>
      <c r="F26" s="135"/>
      <c r="G26" s="569"/>
      <c r="H26" s="570"/>
      <c r="I26" s="135"/>
      <c r="J26" s="135"/>
      <c r="K26" s="570"/>
      <c r="L26" s="570"/>
      <c r="M26" s="570"/>
      <c r="N26" s="570"/>
      <c r="O26" s="570"/>
      <c r="P26" s="570"/>
      <c r="Q26" s="570"/>
      <c r="R26" s="570"/>
    </row>
    <row r="27" spans="1:18" ht="24">
      <c r="A27" s="549"/>
      <c r="B27" s="71" t="s">
        <v>330</v>
      </c>
      <c r="C27" s="571" t="s">
        <v>564</v>
      </c>
      <c r="D27" s="572">
        <f>SUMIFS('[3]6.Turtas'!$AH$4:$AH$5482,'[3]6.Turtas'!$AI$4:$AI$5482,"Nesuderintas")/1000
+('[3]2.FA'!$D$21-'[3]10.Kita'!$D$22)/1000
+'[3]10.Kita'!$D$21/1000</f>
        <v>0</v>
      </c>
      <c r="E27" s="74"/>
      <c r="F27" s="135"/>
      <c r="G27" s="135"/>
      <c r="H27" s="135"/>
      <c r="I27" s="135"/>
      <c r="J27" s="135"/>
      <c r="K27" s="573"/>
      <c r="L27" s="135"/>
      <c r="M27" s="135"/>
      <c r="N27" s="135"/>
      <c r="O27" s="135"/>
      <c r="P27" s="135"/>
      <c r="Q27" s="135"/>
      <c r="R27" s="135"/>
    </row>
    <row r="28" spans="1:18" ht="24.75" thickBot="1">
      <c r="A28" s="549"/>
      <c r="B28" s="574" t="s">
        <v>340</v>
      </c>
      <c r="C28" s="575" t="s">
        <v>565</v>
      </c>
      <c r="D28" s="576">
        <f>D9-D10-D29-D19-D20-D21-D22-D23-D24-D25-D26-D27</f>
        <v>110.63452035102097</v>
      </c>
      <c r="E28" s="134"/>
      <c r="F28" s="568"/>
      <c r="G28" s="135"/>
      <c r="H28" s="135"/>
      <c r="I28" s="135"/>
      <c r="J28" s="135"/>
      <c r="K28" s="135"/>
      <c r="L28" s="135"/>
      <c r="M28" s="135"/>
      <c r="N28" s="135"/>
      <c r="O28" s="135"/>
      <c r="P28" s="135"/>
      <c r="Q28" s="135"/>
      <c r="R28" s="135"/>
    </row>
    <row r="29" spans="1:18">
      <c r="A29" s="549"/>
      <c r="B29" s="75" t="s">
        <v>56</v>
      </c>
      <c r="C29" s="577" t="s">
        <v>566</v>
      </c>
      <c r="D29" s="578">
        <f>SUM(D30:D31)</f>
        <v>4.8560170495306307</v>
      </c>
      <c r="E29" s="70" t="s">
        <v>547</v>
      </c>
      <c r="F29" s="135"/>
      <c r="G29" s="135"/>
      <c r="H29" s="135"/>
      <c r="I29" s="135"/>
      <c r="J29" s="135"/>
      <c r="K29" s="135"/>
      <c r="L29" s="135"/>
      <c r="M29" s="135"/>
      <c r="N29" s="135"/>
      <c r="O29" s="135"/>
      <c r="P29" s="135"/>
      <c r="Q29" s="135"/>
      <c r="R29" s="135"/>
    </row>
    <row r="30" spans="1:18">
      <c r="A30" s="549"/>
      <c r="B30" s="67" t="s">
        <v>147</v>
      </c>
      <c r="C30" s="90" t="s">
        <v>567</v>
      </c>
      <c r="D30" s="91">
        <f>'[3]7'!O8</f>
        <v>0</v>
      </c>
      <c r="E30" s="70" t="s">
        <v>547</v>
      </c>
      <c r="F30" s="135"/>
      <c r="G30" s="135"/>
      <c r="H30" s="135"/>
      <c r="I30" s="135"/>
      <c r="J30" s="135"/>
      <c r="K30" s="135"/>
      <c r="L30" s="135"/>
      <c r="M30" s="135"/>
      <c r="N30" s="135"/>
      <c r="O30" s="135"/>
      <c r="P30" s="135"/>
      <c r="Q30" s="135"/>
      <c r="R30" s="135"/>
    </row>
    <row r="31" spans="1:18" ht="15.75" thickBot="1">
      <c r="A31" s="549"/>
      <c r="B31" s="71" t="s">
        <v>149</v>
      </c>
      <c r="C31" s="99" t="s">
        <v>568</v>
      </c>
      <c r="D31" s="100">
        <f>'[3]7'!P8</f>
        <v>4.8560170495306307</v>
      </c>
      <c r="E31" s="74" t="s">
        <v>547</v>
      </c>
      <c r="F31" s="135"/>
      <c r="G31" s="135"/>
      <c r="H31" s="135"/>
      <c r="I31" s="135"/>
      <c r="J31" s="135"/>
      <c r="K31" s="135"/>
      <c r="L31" s="135"/>
      <c r="M31" s="135"/>
      <c r="N31" s="135"/>
      <c r="O31" s="135"/>
      <c r="P31" s="135"/>
      <c r="Q31" s="135"/>
      <c r="R31" s="135"/>
    </row>
    <row r="32" spans="1:18" ht="25.5" thickTop="1" thickBot="1">
      <c r="A32" s="549"/>
      <c r="B32" s="558" t="s">
        <v>569</v>
      </c>
      <c r="C32" s="559" t="s">
        <v>570</v>
      </c>
      <c r="D32" s="579">
        <f>+SUM('[3]10.Kita'!$D$19,'[3]10.Kita'!$D$21,'[3]2.FA'!$D$21,'[3]2.FA'!$D$22,'[3]2.FA'!$D$32)/1000</f>
        <v>13201.35346</v>
      </c>
      <c r="E32" s="561"/>
      <c r="F32" s="135"/>
      <c r="G32" s="135"/>
      <c r="H32" s="135"/>
      <c r="I32" s="135"/>
      <c r="J32" s="135"/>
      <c r="K32" s="135"/>
      <c r="L32" s="135"/>
      <c r="M32" s="135"/>
      <c r="N32" s="135"/>
      <c r="O32" s="135"/>
      <c r="P32" s="135"/>
      <c r="Q32" s="135"/>
      <c r="R32" s="135"/>
    </row>
    <row r="33" spans="1:18" ht="37.5" thickTop="1" thickBot="1">
      <c r="A33" s="549"/>
      <c r="B33" s="558" t="s">
        <v>60</v>
      </c>
      <c r="C33" s="559" t="s">
        <v>571</v>
      </c>
      <c r="D33" s="560">
        <f>SUM(D34:D35)+D39+D40</f>
        <v>5229.7043450130868</v>
      </c>
      <c r="E33" s="561" t="s">
        <v>572</v>
      </c>
      <c r="F33" s="135"/>
      <c r="G33" s="135"/>
      <c r="H33" s="135"/>
      <c r="I33" s="135"/>
      <c r="J33" s="135"/>
      <c r="K33" s="135"/>
      <c r="L33" s="135"/>
      <c r="M33" s="135"/>
      <c r="N33" s="135"/>
      <c r="O33" s="135"/>
      <c r="P33" s="135"/>
      <c r="Q33" s="135"/>
      <c r="R33" s="135"/>
    </row>
    <row r="34" spans="1:18" ht="24.75" thickTop="1">
      <c r="A34" s="549"/>
      <c r="B34" s="562" t="s">
        <v>62</v>
      </c>
      <c r="C34" s="563" t="s">
        <v>573</v>
      </c>
      <c r="D34" s="564">
        <f>'[3]6'!F8</f>
        <v>1782.1827307107367</v>
      </c>
      <c r="E34" s="130" t="s">
        <v>572</v>
      </c>
      <c r="F34" s="135"/>
      <c r="G34" s="135"/>
      <c r="H34" s="135"/>
      <c r="I34" s="135"/>
      <c r="J34" s="135"/>
      <c r="K34" s="135"/>
      <c r="L34" s="135"/>
      <c r="M34" s="135"/>
      <c r="N34" s="135"/>
      <c r="O34" s="135"/>
      <c r="P34" s="135"/>
      <c r="Q34" s="135"/>
      <c r="R34" s="135"/>
    </row>
    <row r="35" spans="1:18" ht="24">
      <c r="A35" s="549"/>
      <c r="B35" s="67" t="s">
        <v>66</v>
      </c>
      <c r="C35" s="90" t="s">
        <v>574</v>
      </c>
      <c r="D35" s="91">
        <f>'[3]6'!J8</f>
        <v>3438.8119520403388</v>
      </c>
      <c r="E35" s="70" t="s">
        <v>572</v>
      </c>
      <c r="F35" s="135"/>
      <c r="G35" s="135"/>
      <c r="H35" s="135"/>
      <c r="I35" s="135"/>
      <c r="J35" s="135"/>
      <c r="K35" s="135"/>
      <c r="L35" s="135"/>
      <c r="M35" s="135"/>
      <c r="N35" s="135"/>
      <c r="O35" s="135"/>
      <c r="P35" s="135"/>
      <c r="Q35" s="135"/>
      <c r="R35" s="135"/>
    </row>
    <row r="36" spans="1:18" ht="24">
      <c r="A36" s="549"/>
      <c r="B36" s="67" t="s">
        <v>575</v>
      </c>
      <c r="C36" s="90" t="s">
        <v>576</v>
      </c>
      <c r="D36" s="91">
        <f>'[3]6'!K8</f>
        <v>3359.0606802806528</v>
      </c>
      <c r="E36" s="70" t="s">
        <v>572</v>
      </c>
      <c r="F36" s="135"/>
      <c r="G36" s="135"/>
      <c r="H36" s="135"/>
      <c r="I36" s="135"/>
      <c r="J36" s="135"/>
      <c r="K36" s="135"/>
      <c r="L36" s="135"/>
      <c r="M36" s="135"/>
      <c r="N36" s="135"/>
      <c r="O36" s="135"/>
      <c r="P36" s="135"/>
      <c r="Q36" s="135"/>
      <c r="R36" s="135"/>
    </row>
    <row r="37" spans="1:18" ht="24">
      <c r="A37" s="549"/>
      <c r="B37" s="67" t="s">
        <v>577</v>
      </c>
      <c r="C37" s="90" t="s">
        <v>578</v>
      </c>
      <c r="D37" s="91">
        <f>'[3]6'!L8</f>
        <v>76.93079776519717</v>
      </c>
      <c r="E37" s="70" t="s">
        <v>572</v>
      </c>
      <c r="F37" s="135"/>
      <c r="G37" s="135"/>
      <c r="H37" s="135"/>
      <c r="I37" s="135"/>
      <c r="J37" s="135"/>
      <c r="K37" s="135"/>
      <c r="L37" s="135"/>
      <c r="M37" s="135"/>
      <c r="N37" s="135"/>
      <c r="O37" s="135"/>
      <c r="P37" s="135"/>
      <c r="Q37" s="135"/>
      <c r="R37" s="135"/>
    </row>
    <row r="38" spans="1:18" ht="24">
      <c r="A38" s="549"/>
      <c r="B38" s="67" t="s">
        <v>579</v>
      </c>
      <c r="C38" s="90" t="s">
        <v>580</v>
      </c>
      <c r="D38" s="91">
        <f>'[3]6'!M8</f>
        <v>2.8204739944891859</v>
      </c>
      <c r="E38" s="70" t="s">
        <v>572</v>
      </c>
      <c r="F38" s="135"/>
      <c r="G38" s="135"/>
      <c r="H38" s="135"/>
      <c r="I38" s="135"/>
      <c r="J38" s="135"/>
      <c r="K38" s="135"/>
      <c r="L38" s="135"/>
      <c r="M38" s="135"/>
      <c r="N38" s="135"/>
      <c r="O38" s="135"/>
      <c r="P38" s="135"/>
      <c r="Q38" s="135"/>
      <c r="R38" s="135"/>
    </row>
    <row r="39" spans="1:18" ht="36">
      <c r="A39" s="549"/>
      <c r="B39" s="71" t="s">
        <v>68</v>
      </c>
      <c r="C39" s="90" t="s">
        <v>581</v>
      </c>
      <c r="D39" s="91">
        <f>'[3]6'!N8</f>
        <v>0</v>
      </c>
      <c r="E39" s="70" t="s">
        <v>572</v>
      </c>
      <c r="F39" s="135"/>
      <c r="G39" s="135"/>
      <c r="H39" s="135"/>
      <c r="I39" s="135"/>
      <c r="J39" s="135"/>
      <c r="K39" s="135"/>
      <c r="L39" s="135"/>
      <c r="M39" s="135"/>
      <c r="N39" s="135"/>
      <c r="O39" s="135"/>
      <c r="P39" s="135"/>
      <c r="Q39" s="135"/>
      <c r="R39" s="135"/>
    </row>
    <row r="40" spans="1:18" ht="24.75" thickBot="1">
      <c r="A40" s="549"/>
      <c r="B40" s="71" t="s">
        <v>70</v>
      </c>
      <c r="C40" s="99" t="s">
        <v>582</v>
      </c>
      <c r="D40" s="100">
        <f>'[3]6'!E8</f>
        <v>8.7096622620107222</v>
      </c>
      <c r="E40" s="74" t="s">
        <v>572</v>
      </c>
      <c r="F40" s="135"/>
      <c r="G40" s="135"/>
      <c r="H40" s="135"/>
      <c r="I40" s="135"/>
      <c r="J40" s="135"/>
      <c r="K40" s="135"/>
      <c r="L40" s="135"/>
      <c r="M40" s="135"/>
      <c r="N40" s="135"/>
      <c r="O40" s="135"/>
      <c r="P40" s="135"/>
      <c r="Q40" s="135"/>
      <c r="R40" s="135"/>
    </row>
    <row r="41" spans="1:18" ht="24">
      <c r="A41" s="549"/>
      <c r="B41" s="63" t="s">
        <v>74</v>
      </c>
      <c r="C41" s="565" t="s">
        <v>583</v>
      </c>
      <c r="D41" s="89">
        <f>SUM(D42:D51)</f>
        <v>7960.9187099999999</v>
      </c>
      <c r="E41" s="66"/>
      <c r="F41" s="135"/>
      <c r="G41" s="135"/>
      <c r="H41" s="135"/>
      <c r="I41" s="135"/>
      <c r="J41" s="135"/>
      <c r="K41" s="135"/>
      <c r="L41" s="135"/>
      <c r="M41" s="135"/>
      <c r="N41" s="135"/>
      <c r="O41" s="135"/>
      <c r="P41" s="135"/>
      <c r="Q41" s="135"/>
      <c r="R41" s="135"/>
    </row>
    <row r="42" spans="1:18">
      <c r="A42" s="549"/>
      <c r="B42" s="67" t="s">
        <v>495</v>
      </c>
      <c r="C42" s="566" t="s">
        <v>556</v>
      </c>
      <c r="D42" s="567">
        <f>SUMIFS('[3]6.Turtas'!$J$4:$J$5482,'[3]6.Turtas'!$AJ$4:$AJ$5482,"GVTNT")/1000</f>
        <v>7499.9320499999994</v>
      </c>
      <c r="E42" s="70"/>
      <c r="F42" s="135"/>
      <c r="G42" s="135"/>
      <c r="H42" s="135"/>
      <c r="I42" s="135"/>
      <c r="J42" s="135"/>
      <c r="K42" s="135"/>
      <c r="L42" s="135"/>
      <c r="M42" s="135"/>
      <c r="N42" s="135"/>
      <c r="O42" s="135"/>
      <c r="P42" s="135"/>
      <c r="Q42" s="135"/>
      <c r="R42" s="135"/>
    </row>
    <row r="43" spans="1:18" ht="24">
      <c r="A43" s="549"/>
      <c r="B43" s="67" t="s">
        <v>168</v>
      </c>
      <c r="C43" s="566" t="s">
        <v>557</v>
      </c>
      <c r="D43" s="567">
        <f>+'[3]2.FA'!$D$6/1000</f>
        <v>0</v>
      </c>
      <c r="E43" s="70"/>
      <c r="F43" s="135"/>
      <c r="G43" s="135"/>
      <c r="H43" s="135"/>
      <c r="I43" s="135"/>
      <c r="J43" s="135"/>
      <c r="K43" s="135"/>
      <c r="L43" s="135"/>
      <c r="M43" s="135"/>
      <c r="N43" s="135"/>
      <c r="O43" s="135"/>
      <c r="P43" s="135"/>
      <c r="Q43" s="135"/>
      <c r="R43" s="135"/>
    </row>
    <row r="44" spans="1:18">
      <c r="A44" s="549"/>
      <c r="B44" s="67" t="s">
        <v>170</v>
      </c>
      <c r="C44" s="566" t="s">
        <v>558</v>
      </c>
      <c r="D44" s="567">
        <f>+'[3]2.FA'!$D$7/1000</f>
        <v>0</v>
      </c>
      <c r="E44" s="70"/>
      <c r="F44" s="135"/>
      <c r="G44" s="135"/>
      <c r="H44" s="135"/>
      <c r="I44" s="135"/>
      <c r="J44" s="135"/>
      <c r="K44" s="135"/>
      <c r="L44" s="135"/>
      <c r="M44" s="135"/>
      <c r="N44" s="135"/>
      <c r="O44" s="135"/>
      <c r="P44" s="135"/>
      <c r="Q44" s="135"/>
      <c r="R44" s="135"/>
    </row>
    <row r="45" spans="1:18">
      <c r="A45" s="549"/>
      <c r="B45" s="67" t="s">
        <v>172</v>
      </c>
      <c r="C45" s="566" t="s">
        <v>559</v>
      </c>
      <c r="D45" s="567">
        <f>+'[3]2.FA'!$D$18/1000</f>
        <v>0</v>
      </c>
      <c r="E45" s="70"/>
      <c r="F45" s="135"/>
      <c r="G45" s="135"/>
      <c r="H45" s="135"/>
      <c r="I45" s="135"/>
      <c r="J45" s="135"/>
      <c r="K45" s="135"/>
      <c r="L45" s="135"/>
      <c r="M45" s="135"/>
      <c r="N45" s="135"/>
      <c r="O45" s="135"/>
      <c r="P45" s="135"/>
      <c r="Q45" s="135"/>
      <c r="R45" s="135"/>
    </row>
    <row r="46" spans="1:18">
      <c r="A46" s="549"/>
      <c r="B46" s="67" t="s">
        <v>174</v>
      </c>
      <c r="C46" s="566" t="s">
        <v>560</v>
      </c>
      <c r="D46" s="567">
        <f>+'[3]2.FA'!$D$22/1000</f>
        <v>0</v>
      </c>
      <c r="E46" s="70"/>
      <c r="F46" s="135"/>
      <c r="G46" s="135"/>
      <c r="H46" s="135"/>
      <c r="I46" s="135"/>
      <c r="J46" s="135"/>
      <c r="K46" s="135"/>
      <c r="L46" s="135"/>
      <c r="M46" s="135"/>
      <c r="N46" s="135"/>
      <c r="O46" s="135"/>
      <c r="P46" s="135"/>
      <c r="Q46" s="135"/>
      <c r="R46" s="135"/>
    </row>
    <row r="47" spans="1:18">
      <c r="A47" s="549"/>
      <c r="B47" s="67" t="s">
        <v>176</v>
      </c>
      <c r="C47" s="566" t="s">
        <v>561</v>
      </c>
      <c r="D47" s="567">
        <f>+'[3]2.FA'!$D$33/1000</f>
        <v>0</v>
      </c>
      <c r="E47" s="70"/>
      <c r="F47" s="135"/>
      <c r="G47" s="135"/>
      <c r="H47" s="135"/>
      <c r="I47" s="135"/>
      <c r="J47" s="135"/>
      <c r="K47" s="135"/>
      <c r="L47" s="135"/>
      <c r="M47" s="135"/>
      <c r="N47" s="135"/>
      <c r="O47" s="135"/>
      <c r="P47" s="135"/>
      <c r="Q47" s="135"/>
      <c r="R47" s="135"/>
    </row>
    <row r="48" spans="1:18" ht="24">
      <c r="A48" s="549"/>
      <c r="B48" s="67" t="s">
        <v>178</v>
      </c>
      <c r="C48" s="566" t="s">
        <v>562</v>
      </c>
      <c r="D48" s="567">
        <f>SUMIFS('[3]6.Turtas'!$L$4:$L$5482,'[3]6.Turtas'!$AJ$4:$AJ$5482,"GVTNT")/1000</f>
        <v>0</v>
      </c>
      <c r="E48" s="70"/>
      <c r="F48" s="135"/>
      <c r="G48" s="135"/>
      <c r="H48" s="135"/>
      <c r="I48" s="580"/>
      <c r="J48" s="580"/>
      <c r="K48" s="580"/>
      <c r="L48" s="135"/>
      <c r="M48" s="135"/>
      <c r="N48" s="135"/>
      <c r="O48" s="135"/>
      <c r="P48" s="135"/>
      <c r="Q48" s="135"/>
      <c r="R48" s="135"/>
    </row>
    <row r="49" spans="1:18">
      <c r="A49" s="549"/>
      <c r="B49" s="67" t="s">
        <v>180</v>
      </c>
      <c r="C49" s="566" t="s">
        <v>563</v>
      </c>
      <c r="D49" s="567">
        <f>'[3]10.Kita'!$D$22/1000
+SUMIFS('[3]6.Turtas'!$K$4:$K$5482,'[3]6.Turtas'!$AJ$4:$AJ$5482,"GVTNT")/1000
+SUMIFS('[3]6.Turtas'!$M$4:$M$5482,'[3]6.Turtas'!$AI$4:$AI$5482,"Nusidėvėjęs",'[3]6.Turtas'!$AJ$4:$AJ$5482,"GVTNT")/1000</f>
        <v>170.20092999999997</v>
      </c>
      <c r="E49" s="70"/>
      <c r="F49" s="135"/>
      <c r="G49" s="135"/>
      <c r="H49" s="135"/>
      <c r="I49" s="570"/>
      <c r="J49" s="570"/>
      <c r="K49" s="570"/>
      <c r="L49" s="135"/>
      <c r="M49" s="135"/>
      <c r="N49" s="135"/>
      <c r="O49" s="135"/>
      <c r="P49" s="135"/>
      <c r="Q49" s="135"/>
      <c r="R49" s="135"/>
    </row>
    <row r="50" spans="1:18" ht="24">
      <c r="A50" s="549"/>
      <c r="B50" s="71" t="s">
        <v>182</v>
      </c>
      <c r="C50" s="571" t="s">
        <v>564</v>
      </c>
      <c r="D50" s="572">
        <f>SUMIFS('[3]6.Turtas'!$J$4:$J$5482,'[3]6.Turtas'!$AJ$4:$AJ$5482,"X")/1000
+SUMIFS('[3]6.Turtas'!$K$4:$K$5482,'[3]6.Turtas'!$AJ$4:$AJ$5482,"X")/1000
+SUMIFS('[3]6.Turtas'!$L$4:$L$5482,'[3]6.Turtas'!$AJ$4:$AJ$5482,"X")/1000
+SUMIFS('[3]6.Turtas'!$M$4:$M$5482,'[3]6.Turtas'!$AI$4:$AI$5482,"Nesuderintas")/1000
+SUMIFS('[3]6.Turtas'!$M$4:$M$5482,'[3]6.Turtas'!$AI$4:$AI$5482,"Nurašytas")/1000
+SUMIFS('[3]6.Turtas'!$M$4:$M$5482,'[3]6.Turtas'!$AI$4:$AI$5482,"Nusidėvėjęs",'[3]6.Turtas'!$AJ$4:$AJ$5482,"X")/1000
+'[3]10.Kita'!D21/1000
+('[3]2.FA'!$D$21-'[3]10.Kita'!$D$22)/1000</f>
        <v>447.84938000000005</v>
      </c>
      <c r="E50" s="74"/>
      <c r="F50" s="135"/>
      <c r="G50" s="135"/>
      <c r="H50" s="581"/>
      <c r="I50" s="581"/>
      <c r="J50" s="581"/>
      <c r="K50" s="581"/>
      <c r="L50" s="581"/>
      <c r="M50" s="581"/>
      <c r="N50" s="581"/>
      <c r="O50" s="581"/>
      <c r="P50" s="135"/>
      <c r="Q50" s="135"/>
      <c r="R50" s="135"/>
    </row>
    <row r="51" spans="1:18" ht="24.75" thickBot="1">
      <c r="A51" s="549"/>
      <c r="B51" s="574" t="s">
        <v>184</v>
      </c>
      <c r="C51" s="575" t="s">
        <v>584</v>
      </c>
      <c r="D51" s="582">
        <f>D32-D33-D52-D42-D43-D44-D45-D46-D47-D48-D49-D50</f>
        <v>-157.06364999999954</v>
      </c>
      <c r="E51" s="134"/>
      <c r="F51" s="583"/>
      <c r="G51" s="135"/>
      <c r="H51" s="135"/>
      <c r="I51" s="135"/>
      <c r="J51" s="135"/>
      <c r="K51" s="135"/>
      <c r="L51" s="135"/>
      <c r="M51" s="135"/>
      <c r="N51" s="135"/>
      <c r="O51" s="135"/>
      <c r="P51" s="135"/>
      <c r="Q51" s="135"/>
      <c r="R51" s="135"/>
    </row>
    <row r="52" spans="1:18">
      <c r="A52" s="549"/>
      <c r="B52" s="75" t="s">
        <v>76</v>
      </c>
      <c r="C52" s="577" t="s">
        <v>585</v>
      </c>
      <c r="D52" s="578">
        <f>D53+D54</f>
        <v>10.73040498691357</v>
      </c>
      <c r="E52" s="70" t="s">
        <v>572</v>
      </c>
      <c r="F52" s="135"/>
      <c r="G52" s="135"/>
      <c r="H52" s="135"/>
      <c r="I52" s="135"/>
      <c r="J52" s="135"/>
      <c r="K52" s="135"/>
      <c r="L52" s="135"/>
      <c r="M52" s="135"/>
      <c r="N52" s="135"/>
      <c r="O52" s="135"/>
      <c r="P52" s="135"/>
      <c r="Q52" s="135"/>
      <c r="R52" s="135"/>
    </row>
    <row r="53" spans="1:18">
      <c r="A53" s="549"/>
      <c r="B53" s="67" t="s">
        <v>209</v>
      </c>
      <c r="C53" s="90" t="s">
        <v>586</v>
      </c>
      <c r="D53" s="91">
        <f>'[3]6'!O8</f>
        <v>0</v>
      </c>
      <c r="E53" s="70" t="s">
        <v>572</v>
      </c>
      <c r="F53" s="135"/>
      <c r="G53" s="135"/>
      <c r="H53" s="135"/>
      <c r="I53" s="135"/>
      <c r="J53" s="135"/>
      <c r="K53" s="135"/>
      <c r="L53" s="135"/>
      <c r="M53" s="135"/>
      <c r="N53" s="135"/>
      <c r="O53" s="135"/>
      <c r="P53" s="135"/>
      <c r="Q53" s="135"/>
      <c r="R53" s="135"/>
    </row>
    <row r="54" spans="1:18" ht="15.75" thickBot="1">
      <c r="A54" s="549"/>
      <c r="B54" s="131" t="s">
        <v>211</v>
      </c>
      <c r="C54" s="132" t="s">
        <v>587</v>
      </c>
      <c r="D54" s="133">
        <f>'[3]6'!P8</f>
        <v>10.73040498691357</v>
      </c>
      <c r="E54" s="134" t="s">
        <v>572</v>
      </c>
      <c r="F54" s="135"/>
      <c r="G54" s="135"/>
      <c r="H54" s="135"/>
      <c r="I54" s="135"/>
      <c r="J54" s="135"/>
      <c r="K54" s="135"/>
      <c r="L54" s="135"/>
      <c r="M54" s="135"/>
      <c r="N54" s="135"/>
      <c r="O54" s="135"/>
      <c r="P54" s="135"/>
      <c r="Q54" s="135"/>
      <c r="R54" s="1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132"/>
  <sheetViews>
    <sheetView showGridLines="0" zoomScale="80" zoomScaleNormal="80" workbookViewId="0">
      <selection activeCell="K117" sqref="K117:P131"/>
    </sheetView>
  </sheetViews>
  <sheetFormatPr defaultRowHeight="15"/>
  <cols>
    <col min="1" max="1" width="9.140625" style="136"/>
    <col min="3" max="3" width="61.42578125" customWidth="1"/>
    <col min="4" max="4" width="11" customWidth="1"/>
    <col min="5" max="5" width="13.42578125" customWidth="1"/>
    <col min="6" max="6" width="11.42578125" customWidth="1"/>
    <col min="7" max="8" width="14.140625" customWidth="1"/>
    <col min="9" max="9" width="15.140625" customWidth="1"/>
    <col min="10" max="10" width="11" customWidth="1"/>
    <col min="11" max="11" width="11.5703125" customWidth="1"/>
    <col min="12" max="12" width="13.42578125" customWidth="1"/>
    <col min="13" max="13" width="12.140625" customWidth="1"/>
    <col min="14" max="14" width="21" customWidth="1"/>
    <col min="15" max="15" width="16.28515625" customWidth="1"/>
    <col min="16" max="16" width="23.28515625" customWidth="1"/>
    <col min="17" max="20" width="0" style="135" hidden="1" customWidth="1"/>
  </cols>
  <sheetData>
    <row r="1" spans="1:20">
      <c r="A1" s="584"/>
      <c r="B1" s="585"/>
      <c r="C1" s="585"/>
      <c r="D1" s="585"/>
      <c r="E1" s="585"/>
      <c r="F1" s="585"/>
      <c r="G1" s="585"/>
      <c r="H1" s="585"/>
      <c r="I1" s="585"/>
      <c r="J1" s="585"/>
      <c r="K1" s="585"/>
      <c r="L1" s="585"/>
      <c r="M1" s="585"/>
      <c r="N1" s="585"/>
      <c r="O1" s="585"/>
      <c r="P1" s="585"/>
    </row>
    <row r="2" spans="1:20" ht="72">
      <c r="A2" s="584"/>
      <c r="B2" s="585"/>
      <c r="C2" s="28" t="str">
        <f>"Ūkio subjektas: "&amp;'[3]1.Pradzia'!$D$15</f>
        <v>Ūkio subjektas: UAB „Skuodo vandenys“</v>
      </c>
      <c r="D2" s="585"/>
      <c r="E2" s="585"/>
      <c r="F2" s="585"/>
      <c r="G2" s="585"/>
      <c r="H2" s="585"/>
      <c r="I2" s="585"/>
      <c r="J2" s="585"/>
      <c r="K2" s="585"/>
      <c r="L2" s="585"/>
      <c r="M2" s="585"/>
      <c r="N2" s="585"/>
      <c r="O2" s="585"/>
      <c r="P2" s="552" t="s">
        <v>588</v>
      </c>
    </row>
    <row r="3" spans="1:20">
      <c r="A3" s="584"/>
      <c r="B3" s="585"/>
      <c r="C3" s="28" t="str">
        <f>"Ataskaitinis laikotarpis: "&amp;'[3]1.Pradzia'!$D$12</f>
        <v>Ataskaitinis laikotarpis: 2020-01-01 - 2020-12-31</v>
      </c>
      <c r="D3" s="585"/>
      <c r="E3" s="585"/>
      <c r="F3" s="585"/>
      <c r="G3" s="585"/>
      <c r="H3" s="585"/>
      <c r="I3" s="585"/>
      <c r="J3" s="585"/>
      <c r="K3" s="585"/>
      <c r="L3" s="585"/>
      <c r="M3" s="585"/>
      <c r="N3" s="585"/>
      <c r="O3" s="585"/>
      <c r="P3" s="585"/>
    </row>
    <row r="4" spans="1:20">
      <c r="A4" s="584"/>
      <c r="B4" s="585"/>
      <c r="C4" s="585"/>
      <c r="D4" s="585"/>
      <c r="E4" s="585"/>
      <c r="F4" s="585"/>
      <c r="G4" s="585"/>
      <c r="H4" s="585"/>
      <c r="I4" s="585"/>
      <c r="J4" s="585"/>
      <c r="K4" s="585"/>
      <c r="L4" s="585"/>
      <c r="M4" s="585"/>
      <c r="N4" s="585"/>
      <c r="O4" s="585"/>
      <c r="P4" s="585"/>
    </row>
    <row r="5" spans="1:20" ht="15.75">
      <c r="A5" s="584"/>
      <c r="B5" s="585"/>
      <c r="C5" s="29" t="s">
        <v>589</v>
      </c>
      <c r="D5" s="585"/>
      <c r="E5" s="585"/>
      <c r="F5" s="585"/>
      <c r="G5" s="585"/>
      <c r="H5" s="585"/>
      <c r="I5" s="585"/>
      <c r="J5" s="585"/>
      <c r="K5" s="585"/>
      <c r="L5" s="585"/>
      <c r="M5" s="585"/>
      <c r="N5" s="585"/>
      <c r="O5" s="585"/>
      <c r="P5" s="585"/>
    </row>
    <row r="6" spans="1:20" s="136" customFormat="1" ht="15.75" thickBot="1">
      <c r="A6" s="584"/>
      <c r="B6" s="584"/>
      <c r="C6" s="584"/>
      <c r="D6" s="584"/>
      <c r="E6" s="584" t="str">
        <f>+[3]Pav.tvarkyklė!B4</f>
        <v>I.Apskaitos veikla</v>
      </c>
      <c r="F6" s="584"/>
      <c r="G6" s="584" t="str">
        <f>+[3]Pav.tvarkyklė!B5</f>
        <v>II.Gavyba</v>
      </c>
      <c r="H6" s="584" t="str">
        <f>+[3]Pav.tvarkyklė!B6</f>
        <v>II.Ruošimas</v>
      </c>
      <c r="I6" s="584" t="str">
        <f>+[3]Pav.tvarkyklė!B7</f>
        <v>II.Pristatymas</v>
      </c>
      <c r="J6" s="584"/>
      <c r="K6" s="584" t="str">
        <f>+[3]Pav.tvarkyklė!B8</f>
        <v>III.Surinkimas</v>
      </c>
      <c r="L6" s="584" t="str">
        <f>+[3]Pav.tvarkyklė!B9</f>
        <v>III.Valymas</v>
      </c>
      <c r="M6" s="584" t="str">
        <f>+[3]Pav.tvarkyklė!B10</f>
        <v>III.Dumblas</v>
      </c>
      <c r="N6" s="584" t="str">
        <f>+[3]Pav.tvarkyklė!B11</f>
        <v>III.Pav.nuotekos</v>
      </c>
      <c r="O6" s="584" t="str">
        <f>+[3]Pav.tvarkyklė!B12</f>
        <v>IV.Kita_reguliuojama</v>
      </c>
      <c r="P6" s="584" t="str">
        <f>+[3]Pav.tvarkyklė!B13</f>
        <v>V.Nereguliuojama</v>
      </c>
      <c r="Q6" s="135"/>
      <c r="R6" s="135"/>
      <c r="S6" s="135"/>
      <c r="T6" s="135"/>
    </row>
    <row r="7" spans="1:20" ht="64.5" thickBot="1">
      <c r="A7" s="584"/>
      <c r="B7" s="586" t="s">
        <v>2</v>
      </c>
      <c r="C7" s="587" t="s">
        <v>49</v>
      </c>
      <c r="D7" s="588" t="s">
        <v>252</v>
      </c>
      <c r="E7" s="589" t="s">
        <v>253</v>
      </c>
      <c r="F7" s="590" t="s">
        <v>254</v>
      </c>
      <c r="G7" s="591" t="s">
        <v>255</v>
      </c>
      <c r="H7" s="592" t="s">
        <v>256</v>
      </c>
      <c r="I7" s="593" t="s">
        <v>257</v>
      </c>
      <c r="J7" s="594" t="s">
        <v>258</v>
      </c>
      <c r="K7" s="591" t="s">
        <v>259</v>
      </c>
      <c r="L7" s="592" t="s">
        <v>260</v>
      </c>
      <c r="M7" s="595" t="s">
        <v>261</v>
      </c>
      <c r="N7" s="596" t="s">
        <v>262</v>
      </c>
      <c r="O7" s="597" t="s">
        <v>263</v>
      </c>
      <c r="P7" s="598" t="s">
        <v>264</v>
      </c>
      <c r="Q7" s="136"/>
      <c r="R7" s="136"/>
      <c r="S7" s="136"/>
      <c r="T7" s="136"/>
    </row>
    <row r="8" spans="1:20" ht="16.5" thickTop="1" thickBot="1">
      <c r="A8" s="584"/>
      <c r="B8" s="599" t="s">
        <v>48</v>
      </c>
      <c r="C8" s="600" t="s">
        <v>590</v>
      </c>
      <c r="D8" s="601">
        <f>D9+D13+D18+D21+D24+D27</f>
        <v>5240.4347500000013</v>
      </c>
      <c r="E8" s="602">
        <f t="shared" ref="E8:P8" si="0">E9+E13+E18+E21+E24+E27</f>
        <v>8.7096622620107222</v>
      </c>
      <c r="F8" s="602">
        <f t="shared" si="0"/>
        <v>1782.1827307107367</v>
      </c>
      <c r="G8" s="603">
        <f t="shared" si="0"/>
        <v>57.125314462460729</v>
      </c>
      <c r="H8" s="604">
        <f t="shared" si="0"/>
        <v>127.13084504764187</v>
      </c>
      <c r="I8" s="605">
        <f t="shared" si="0"/>
        <v>1597.9265712006343</v>
      </c>
      <c r="J8" s="606">
        <f t="shared" si="0"/>
        <v>3438.8119520403388</v>
      </c>
      <c r="K8" s="603">
        <f t="shared" si="0"/>
        <v>3359.0606802806528</v>
      </c>
      <c r="L8" s="604">
        <f t="shared" si="0"/>
        <v>76.93079776519717</v>
      </c>
      <c r="M8" s="605">
        <f t="shared" si="0"/>
        <v>2.8204739944891859</v>
      </c>
      <c r="N8" s="607">
        <f t="shared" si="0"/>
        <v>0</v>
      </c>
      <c r="O8" s="608">
        <f t="shared" si="0"/>
        <v>0</v>
      </c>
      <c r="P8" s="602">
        <f t="shared" si="0"/>
        <v>10.73040498691357</v>
      </c>
      <c r="Q8" s="136"/>
      <c r="R8" s="136"/>
      <c r="S8" s="136"/>
      <c r="T8" s="136"/>
    </row>
    <row r="9" spans="1:20" ht="15.75" thickTop="1">
      <c r="A9" s="584"/>
      <c r="B9" s="609" t="s">
        <v>93</v>
      </c>
      <c r="C9" s="610" t="s">
        <v>6</v>
      </c>
      <c r="D9" s="611">
        <f t="shared" ref="D9:D53" si="1">E9+F9+J9+N9+O9+P9</f>
        <v>8.0680300000000003</v>
      </c>
      <c r="E9" s="612">
        <f>SUM(E10:E12)</f>
        <v>0</v>
      </c>
      <c r="F9" s="612">
        <f>SUM(G9:I9)</f>
        <v>0</v>
      </c>
      <c r="G9" s="613">
        <f>SUM(G10:G12)</f>
        <v>0</v>
      </c>
      <c r="H9" s="614">
        <f t="shared" ref="H9:P9" si="2">SUM(H10:H12)</f>
        <v>0</v>
      </c>
      <c r="I9" s="615">
        <f t="shared" si="2"/>
        <v>0</v>
      </c>
      <c r="J9" s="616">
        <f t="shared" ref="J9:J30" si="3">SUM(K9:M9)</f>
        <v>8.0680300000000003</v>
      </c>
      <c r="K9" s="613">
        <f t="shared" si="2"/>
        <v>0</v>
      </c>
      <c r="L9" s="614">
        <f t="shared" si="2"/>
        <v>8.0680300000000003</v>
      </c>
      <c r="M9" s="615">
        <f t="shared" si="2"/>
        <v>0</v>
      </c>
      <c r="N9" s="617">
        <f t="shared" si="2"/>
        <v>0</v>
      </c>
      <c r="O9" s="618">
        <f t="shared" si="2"/>
        <v>0</v>
      </c>
      <c r="P9" s="612">
        <f t="shared" si="2"/>
        <v>0</v>
      </c>
      <c r="Q9" s="136"/>
      <c r="R9" s="136"/>
      <c r="S9" s="136"/>
      <c r="T9" s="136"/>
    </row>
    <row r="10" spans="1:20">
      <c r="A10" s="584"/>
      <c r="B10" s="619" t="s">
        <v>95</v>
      </c>
      <c r="C10" s="620" t="s">
        <v>8</v>
      </c>
      <c r="D10" s="611">
        <f t="shared" si="1"/>
        <v>8.0680300000000003</v>
      </c>
      <c r="E10" s="621">
        <f>SUM(E33,E56,E96)</f>
        <v>0</v>
      </c>
      <c r="F10" s="612">
        <f t="shared" ref="F10:F72" si="4">SUM(G10:I10)</f>
        <v>0</v>
      </c>
      <c r="G10" s="622">
        <f t="shared" ref="G10:I12" si="5">SUM(G33,G56,G96)</f>
        <v>0</v>
      </c>
      <c r="H10" s="623">
        <f t="shared" si="5"/>
        <v>0</v>
      </c>
      <c r="I10" s="624">
        <f t="shared" si="5"/>
        <v>0</v>
      </c>
      <c r="J10" s="616">
        <f t="shared" si="3"/>
        <v>8.0680300000000003</v>
      </c>
      <c r="K10" s="622">
        <f t="shared" ref="K10:P12" si="6">SUM(K33,K56,K96)</f>
        <v>0</v>
      </c>
      <c r="L10" s="623">
        <f t="shared" si="6"/>
        <v>8.0680300000000003</v>
      </c>
      <c r="M10" s="624">
        <f t="shared" si="6"/>
        <v>0</v>
      </c>
      <c r="N10" s="625">
        <f t="shared" si="6"/>
        <v>0</v>
      </c>
      <c r="O10" s="626">
        <f t="shared" si="6"/>
        <v>0</v>
      </c>
      <c r="P10" s="621">
        <f t="shared" si="6"/>
        <v>0</v>
      </c>
      <c r="Q10" s="136"/>
      <c r="R10" s="136"/>
      <c r="S10" s="136"/>
      <c r="T10" s="136"/>
    </row>
    <row r="11" spans="1:20">
      <c r="A11" s="584"/>
      <c r="B11" s="619" t="s">
        <v>97</v>
      </c>
      <c r="C11" s="620" t="s">
        <v>9</v>
      </c>
      <c r="D11" s="611">
        <f t="shared" si="1"/>
        <v>0</v>
      </c>
      <c r="E11" s="621">
        <f>SUM(E34,E57,E97)</f>
        <v>0</v>
      </c>
      <c r="F11" s="612">
        <f t="shared" si="4"/>
        <v>0</v>
      </c>
      <c r="G11" s="622">
        <f t="shared" si="5"/>
        <v>0</v>
      </c>
      <c r="H11" s="623">
        <f t="shared" si="5"/>
        <v>0</v>
      </c>
      <c r="I11" s="624">
        <f t="shared" si="5"/>
        <v>0</v>
      </c>
      <c r="J11" s="616">
        <f t="shared" si="3"/>
        <v>0</v>
      </c>
      <c r="K11" s="622">
        <f t="shared" si="6"/>
        <v>0</v>
      </c>
      <c r="L11" s="623">
        <f t="shared" si="6"/>
        <v>0</v>
      </c>
      <c r="M11" s="624">
        <f t="shared" si="6"/>
        <v>0</v>
      </c>
      <c r="N11" s="625">
        <f t="shared" si="6"/>
        <v>0</v>
      </c>
      <c r="O11" s="626">
        <f t="shared" si="6"/>
        <v>0</v>
      </c>
      <c r="P11" s="621">
        <f t="shared" si="6"/>
        <v>0</v>
      </c>
      <c r="Q11" s="136"/>
      <c r="R11" s="136"/>
      <c r="S11" s="136"/>
      <c r="T11" s="136"/>
    </row>
    <row r="12" spans="1:20">
      <c r="A12" s="584"/>
      <c r="B12" s="619" t="s">
        <v>591</v>
      </c>
      <c r="C12" s="620" t="s">
        <v>11</v>
      </c>
      <c r="D12" s="611">
        <f t="shared" si="1"/>
        <v>0</v>
      </c>
      <c r="E12" s="621">
        <f>SUM(E35,E58,E98)</f>
        <v>0</v>
      </c>
      <c r="F12" s="612">
        <f t="shared" si="4"/>
        <v>0</v>
      </c>
      <c r="G12" s="622">
        <f t="shared" si="5"/>
        <v>0</v>
      </c>
      <c r="H12" s="623">
        <f t="shared" si="5"/>
        <v>0</v>
      </c>
      <c r="I12" s="624">
        <f t="shared" si="5"/>
        <v>0</v>
      </c>
      <c r="J12" s="616">
        <f t="shared" si="3"/>
        <v>0</v>
      </c>
      <c r="K12" s="622">
        <f t="shared" si="6"/>
        <v>0</v>
      </c>
      <c r="L12" s="623">
        <f t="shared" si="6"/>
        <v>0</v>
      </c>
      <c r="M12" s="624">
        <f t="shared" si="6"/>
        <v>0</v>
      </c>
      <c r="N12" s="625">
        <f t="shared" si="6"/>
        <v>0</v>
      </c>
      <c r="O12" s="626">
        <f t="shared" si="6"/>
        <v>0</v>
      </c>
      <c r="P12" s="621">
        <f t="shared" si="6"/>
        <v>0</v>
      </c>
      <c r="Q12" s="136"/>
      <c r="R12" s="136"/>
      <c r="S12" s="136"/>
      <c r="T12" s="136"/>
    </row>
    <row r="13" spans="1:20">
      <c r="A13" s="584"/>
      <c r="B13" s="609" t="s">
        <v>99</v>
      </c>
      <c r="C13" s="627" t="s">
        <v>13</v>
      </c>
      <c r="D13" s="611">
        <f t="shared" si="1"/>
        <v>5046.8439900000003</v>
      </c>
      <c r="E13" s="612">
        <f>SUM(E14:E17)</f>
        <v>1.6665466472794821E-2</v>
      </c>
      <c r="F13" s="612">
        <f t="shared" si="4"/>
        <v>1677.966351135386</v>
      </c>
      <c r="G13" s="613">
        <f>SUM(G14:G17)</f>
        <v>14.870618943517684</v>
      </c>
      <c r="H13" s="614">
        <f>SUM(H14:H17)</f>
        <v>119.89456879008657</v>
      </c>
      <c r="I13" s="615">
        <f>SUM(I14:I17)</f>
        <v>1543.2011634017817</v>
      </c>
      <c r="J13" s="616">
        <f t="shared" si="3"/>
        <v>3367.319402590238</v>
      </c>
      <c r="K13" s="613">
        <f t="shared" ref="K13:P13" si="7">SUM(K14:K17)</f>
        <v>3317.9458160556487</v>
      </c>
      <c r="L13" s="614">
        <f t="shared" si="7"/>
        <v>49.361208611522763</v>
      </c>
      <c r="M13" s="615">
        <f t="shared" si="7"/>
        <v>1.2377923066853149E-2</v>
      </c>
      <c r="N13" s="617">
        <f t="shared" si="7"/>
        <v>0</v>
      </c>
      <c r="O13" s="618">
        <f t="shared" si="7"/>
        <v>0</v>
      </c>
      <c r="P13" s="612">
        <f t="shared" si="7"/>
        <v>1.5415708079031227</v>
      </c>
      <c r="Q13" s="136"/>
      <c r="R13" s="136"/>
      <c r="S13" s="136"/>
      <c r="T13" s="136"/>
    </row>
    <row r="14" spans="1:20">
      <c r="A14" s="584"/>
      <c r="B14" s="619" t="s">
        <v>101</v>
      </c>
      <c r="C14" s="620" t="s">
        <v>15</v>
      </c>
      <c r="D14" s="611">
        <f t="shared" si="1"/>
        <v>98.52700999999999</v>
      </c>
      <c r="E14" s="621">
        <f>SUM(E37,E60,E100)</f>
        <v>9.1425380310579552E-3</v>
      </c>
      <c r="F14" s="612">
        <f t="shared" si="4"/>
        <v>89.395272429092643</v>
      </c>
      <c r="G14" s="622">
        <f t="shared" ref="G14:I17" si="8">SUM(G37,G60,G100)</f>
        <v>2.1220491706192557</v>
      </c>
      <c r="H14" s="623">
        <f t="shared" si="8"/>
        <v>83.15421322129815</v>
      </c>
      <c r="I14" s="624">
        <f t="shared" si="8"/>
        <v>4.1190100371752507</v>
      </c>
      <c r="J14" s="616">
        <f t="shared" si="3"/>
        <v>8.6433612624256391</v>
      </c>
      <c r="K14" s="622">
        <f t="shared" ref="K14:P17" si="9">SUM(K37,K60,K100)</f>
        <v>7.5747721937450789</v>
      </c>
      <c r="L14" s="623">
        <f t="shared" si="9"/>
        <v>1.0617986417477794</v>
      </c>
      <c r="M14" s="624">
        <f t="shared" si="9"/>
        <v>6.7904269327803838E-3</v>
      </c>
      <c r="N14" s="625">
        <f t="shared" si="9"/>
        <v>0</v>
      </c>
      <c r="O14" s="618">
        <f t="shared" si="9"/>
        <v>0</v>
      </c>
      <c r="P14" s="612">
        <f t="shared" si="9"/>
        <v>0.47923377045064791</v>
      </c>
      <c r="Q14" s="136"/>
      <c r="R14" s="136"/>
      <c r="S14" s="136"/>
      <c r="T14" s="136"/>
    </row>
    <row r="15" spans="1:20">
      <c r="A15" s="584"/>
      <c r="B15" s="619" t="s">
        <v>107</v>
      </c>
      <c r="C15" s="620" t="s">
        <v>592</v>
      </c>
      <c r="D15" s="611">
        <f t="shared" si="1"/>
        <v>10.406920000000001</v>
      </c>
      <c r="E15" s="621">
        <f>SUM(E38,E61,E101)</f>
        <v>3.8406526298509743E-3</v>
      </c>
      <c r="F15" s="612">
        <f t="shared" si="4"/>
        <v>5.6260744927226636</v>
      </c>
      <c r="G15" s="622">
        <f t="shared" si="8"/>
        <v>3.6861619840432103</v>
      </c>
      <c r="H15" s="623">
        <f t="shared" si="8"/>
        <v>0.20957387864926827</v>
      </c>
      <c r="I15" s="624">
        <f t="shared" si="8"/>
        <v>1.7303386300301846</v>
      </c>
      <c r="J15" s="616">
        <f t="shared" si="3"/>
        <v>4.5756854360634884</v>
      </c>
      <c r="K15" s="622">
        <f t="shared" si="9"/>
        <v>4.1267860819764612</v>
      </c>
      <c r="L15" s="623">
        <f t="shared" si="9"/>
        <v>0.44604679050253876</v>
      </c>
      <c r="M15" s="624">
        <f t="shared" si="9"/>
        <v>2.8525635844881443E-3</v>
      </c>
      <c r="N15" s="625">
        <f t="shared" si="9"/>
        <v>0</v>
      </c>
      <c r="O15" s="618">
        <f t="shared" si="9"/>
        <v>0</v>
      </c>
      <c r="P15" s="612">
        <f t="shared" si="9"/>
        <v>0.20131941858399816</v>
      </c>
      <c r="Q15" s="136"/>
      <c r="R15" s="136"/>
      <c r="S15" s="136"/>
      <c r="T15" s="136"/>
    </row>
    <row r="16" spans="1:20">
      <c r="A16" s="584"/>
      <c r="B16" s="619" t="s">
        <v>114</v>
      </c>
      <c r="C16" s="620" t="s">
        <v>21</v>
      </c>
      <c r="D16" s="611">
        <f t="shared" si="1"/>
        <v>4799.2059599999993</v>
      </c>
      <c r="E16" s="621">
        <f>SUM(E39,E62,E102)</f>
        <v>0</v>
      </c>
      <c r="F16" s="612">
        <f t="shared" si="4"/>
        <v>1496.0125400000002</v>
      </c>
      <c r="G16" s="622">
        <f t="shared" si="8"/>
        <v>0</v>
      </c>
      <c r="H16" s="623">
        <f t="shared" si="8"/>
        <v>0</v>
      </c>
      <c r="I16" s="624">
        <f t="shared" si="8"/>
        <v>1496.0125400000002</v>
      </c>
      <c r="J16" s="616">
        <f t="shared" si="3"/>
        <v>3303.1934199999996</v>
      </c>
      <c r="K16" s="622">
        <f t="shared" si="9"/>
        <v>3303.1934199999996</v>
      </c>
      <c r="L16" s="623">
        <f t="shared" si="9"/>
        <v>0</v>
      </c>
      <c r="M16" s="624">
        <f t="shared" si="9"/>
        <v>0</v>
      </c>
      <c r="N16" s="625">
        <f t="shared" si="9"/>
        <v>0</v>
      </c>
      <c r="O16" s="618">
        <f t="shared" si="9"/>
        <v>0</v>
      </c>
      <c r="P16" s="612">
        <f t="shared" si="9"/>
        <v>0</v>
      </c>
      <c r="Q16" s="136"/>
      <c r="R16" s="136"/>
      <c r="S16" s="136"/>
      <c r="T16" s="136"/>
    </row>
    <row r="17" spans="1:20" ht="38.25">
      <c r="A17" s="584"/>
      <c r="B17" s="619" t="s">
        <v>593</v>
      </c>
      <c r="C17" s="620" t="s">
        <v>594</v>
      </c>
      <c r="D17" s="611">
        <f t="shared" si="1"/>
        <v>138.70410000000001</v>
      </c>
      <c r="E17" s="621">
        <f>SUM(E40,E63,E103)</f>
        <v>3.6822758118858906E-3</v>
      </c>
      <c r="F17" s="612">
        <f t="shared" si="4"/>
        <v>86.93246421357037</v>
      </c>
      <c r="G17" s="622">
        <f t="shared" si="8"/>
        <v>9.0624077888552179</v>
      </c>
      <c r="H17" s="623">
        <f t="shared" si="8"/>
        <v>36.53078169013915</v>
      </c>
      <c r="I17" s="624">
        <f t="shared" si="8"/>
        <v>41.339274734575994</v>
      </c>
      <c r="J17" s="616">
        <f t="shared" si="3"/>
        <v>50.906935891749278</v>
      </c>
      <c r="K17" s="622">
        <f t="shared" si="9"/>
        <v>3.0508377799272521</v>
      </c>
      <c r="L17" s="623">
        <f t="shared" si="9"/>
        <v>47.853363179272442</v>
      </c>
      <c r="M17" s="624">
        <f t="shared" si="9"/>
        <v>2.734932549584622E-3</v>
      </c>
      <c r="N17" s="625">
        <f t="shared" si="9"/>
        <v>0</v>
      </c>
      <c r="O17" s="618">
        <f t="shared" si="9"/>
        <v>0</v>
      </c>
      <c r="P17" s="612">
        <f t="shared" si="9"/>
        <v>0.86101761886847661</v>
      </c>
      <c r="Q17" s="136"/>
      <c r="R17" s="136"/>
      <c r="S17" s="136"/>
      <c r="T17" s="136"/>
    </row>
    <row r="18" spans="1:20">
      <c r="A18" s="584"/>
      <c r="B18" s="609" t="s">
        <v>121</v>
      </c>
      <c r="C18" s="628" t="s">
        <v>25</v>
      </c>
      <c r="D18" s="611">
        <f t="shared" si="1"/>
        <v>76.974029999999999</v>
      </c>
      <c r="E18" s="612">
        <f>SUM(E19:E20)</f>
        <v>0</v>
      </c>
      <c r="F18" s="612">
        <f t="shared" si="4"/>
        <v>58.226506461000767</v>
      </c>
      <c r="G18" s="613">
        <f>SUM(G19:G20)</f>
        <v>22.522301922431485</v>
      </c>
      <c r="H18" s="614">
        <f t="shared" ref="H18:P18" si="10">SUM(H19:H20)</f>
        <v>3.9132981258052726</v>
      </c>
      <c r="I18" s="615">
        <f t="shared" si="10"/>
        <v>31.790906412764013</v>
      </c>
      <c r="J18" s="616">
        <f t="shared" si="3"/>
        <v>12.995053716873608</v>
      </c>
      <c r="K18" s="613">
        <f t="shared" si="10"/>
        <v>6.073302466702998</v>
      </c>
      <c r="L18" s="614">
        <f t="shared" si="10"/>
        <v>5.9497512501706105</v>
      </c>
      <c r="M18" s="615">
        <f t="shared" si="10"/>
        <v>0.97199999999999998</v>
      </c>
      <c r="N18" s="617">
        <f t="shared" si="10"/>
        <v>0</v>
      </c>
      <c r="O18" s="618">
        <f t="shared" si="10"/>
        <v>0</v>
      </c>
      <c r="P18" s="612">
        <f t="shared" si="10"/>
        <v>5.7524698221256179</v>
      </c>
      <c r="Q18" s="136"/>
      <c r="R18" s="136"/>
      <c r="S18" s="136"/>
      <c r="T18" s="136"/>
    </row>
    <row r="19" spans="1:20" ht="51.75">
      <c r="A19" s="584"/>
      <c r="B19" s="619" t="s">
        <v>123</v>
      </c>
      <c r="C19" s="629" t="s">
        <v>595</v>
      </c>
      <c r="D19" s="611">
        <f t="shared" si="1"/>
        <v>72.136789999999991</v>
      </c>
      <c r="E19" s="621">
        <f>SUM(E42,E65,E105)</f>
        <v>0</v>
      </c>
      <c r="F19" s="612">
        <f t="shared" si="4"/>
        <v>58.226506461000767</v>
      </c>
      <c r="G19" s="622">
        <f>SUM(G42,G65,G105)</f>
        <v>22.522301922431485</v>
      </c>
      <c r="H19" s="623">
        <f>SUM(H42,H65,H105)</f>
        <v>3.9132981258052726</v>
      </c>
      <c r="I19" s="624">
        <f>SUM(I42,I65,I105)</f>
        <v>31.790906412764013</v>
      </c>
      <c r="J19" s="616">
        <f t="shared" si="3"/>
        <v>8.1578137168736085</v>
      </c>
      <c r="K19" s="622">
        <f t="shared" ref="K19:P19" si="11">SUM(K42,K65,K105)</f>
        <v>2.208062466702998</v>
      </c>
      <c r="L19" s="623">
        <f t="shared" si="11"/>
        <v>5.9497512501706105</v>
      </c>
      <c r="M19" s="624">
        <f t="shared" si="11"/>
        <v>0</v>
      </c>
      <c r="N19" s="625">
        <f t="shared" si="11"/>
        <v>0</v>
      </c>
      <c r="O19" s="618">
        <f t="shared" si="11"/>
        <v>0</v>
      </c>
      <c r="P19" s="612">
        <f t="shared" si="11"/>
        <v>5.7524698221256179</v>
      </c>
      <c r="Q19" s="136"/>
      <c r="R19" s="136"/>
      <c r="S19" s="136"/>
      <c r="T19" s="136"/>
    </row>
    <row r="20" spans="1:20">
      <c r="A20" s="584"/>
      <c r="B20" s="619" t="s">
        <v>125</v>
      </c>
      <c r="C20" s="629" t="s">
        <v>29</v>
      </c>
      <c r="D20" s="611">
        <f t="shared" si="1"/>
        <v>4.8372399999999995</v>
      </c>
      <c r="E20" s="621">
        <f>SUM(E43,E66)</f>
        <v>0</v>
      </c>
      <c r="F20" s="612">
        <f t="shared" si="4"/>
        <v>0</v>
      </c>
      <c r="G20" s="622">
        <f>SUM(G43,G66)</f>
        <v>0</v>
      </c>
      <c r="H20" s="623">
        <f>SUM(H43,H66)</f>
        <v>0</v>
      </c>
      <c r="I20" s="624">
        <f>SUM(I43,I66)</f>
        <v>0</v>
      </c>
      <c r="J20" s="616">
        <f t="shared" si="3"/>
        <v>4.8372399999999995</v>
      </c>
      <c r="K20" s="622">
        <f t="shared" ref="K20:P20" si="12">SUM(K43,K66)</f>
        <v>3.8652399999999996</v>
      </c>
      <c r="L20" s="623">
        <f t="shared" si="12"/>
        <v>0</v>
      </c>
      <c r="M20" s="624">
        <f t="shared" si="12"/>
        <v>0.97199999999999998</v>
      </c>
      <c r="N20" s="625">
        <f t="shared" si="12"/>
        <v>0</v>
      </c>
      <c r="O20" s="618">
        <f t="shared" si="12"/>
        <v>0</v>
      </c>
      <c r="P20" s="612">
        <f t="shared" si="12"/>
        <v>0</v>
      </c>
      <c r="Q20" s="136"/>
      <c r="R20" s="136"/>
      <c r="S20" s="136"/>
      <c r="T20" s="136"/>
    </row>
    <row r="21" spans="1:20">
      <c r="A21" s="584"/>
      <c r="B21" s="609" t="s">
        <v>128</v>
      </c>
      <c r="C21" s="628" t="s">
        <v>31</v>
      </c>
      <c r="D21" s="611">
        <f t="shared" si="1"/>
        <v>54.323799999999999</v>
      </c>
      <c r="E21" s="612">
        <f>SUM(E22:E23)</f>
        <v>1.6598918231877611</v>
      </c>
      <c r="F21" s="612">
        <f t="shared" si="4"/>
        <v>30.662543145667932</v>
      </c>
      <c r="G21" s="613">
        <f>SUM(G22:G23)</f>
        <v>19.348865993972804</v>
      </c>
      <c r="H21" s="614">
        <f t="shared" ref="H21:P21" si="13">SUM(H22:H23)</f>
        <v>2.0881507038482434</v>
      </c>
      <c r="I21" s="615">
        <f t="shared" si="13"/>
        <v>9.2255264478468852</v>
      </c>
      <c r="J21" s="616">
        <f t="shared" si="3"/>
        <v>19.751192109179655</v>
      </c>
      <c r="K21" s="613">
        <f t="shared" si="13"/>
        <v>7.0082419728076477</v>
      </c>
      <c r="L21" s="614">
        <f t="shared" si="13"/>
        <v>10.923661616428239</v>
      </c>
      <c r="M21" s="615">
        <f t="shared" si="13"/>
        <v>1.8192885199437692</v>
      </c>
      <c r="N21" s="617">
        <f t="shared" si="13"/>
        <v>0</v>
      </c>
      <c r="O21" s="618">
        <f t="shared" si="13"/>
        <v>0</v>
      </c>
      <c r="P21" s="612">
        <f t="shared" si="13"/>
        <v>2.2501729219646505</v>
      </c>
      <c r="Q21" s="136"/>
      <c r="R21" s="136"/>
      <c r="S21" s="136"/>
      <c r="T21" s="136"/>
    </row>
    <row r="22" spans="1:20">
      <c r="A22" s="584"/>
      <c r="B22" s="630" t="s">
        <v>130</v>
      </c>
      <c r="C22" s="629" t="s">
        <v>596</v>
      </c>
      <c r="D22" s="611">
        <f t="shared" si="1"/>
        <v>2.0879900000000005</v>
      </c>
      <c r="E22" s="621">
        <f>SUM(E45,E68,E107)</f>
        <v>0</v>
      </c>
      <c r="F22" s="631">
        <f t="shared" si="4"/>
        <v>2.0879900000000005</v>
      </c>
      <c r="G22" s="632">
        <f t="shared" ref="G22:I23" si="14">SUM(G45,G68,G107)</f>
        <v>0.45200000000000001</v>
      </c>
      <c r="H22" s="633">
        <f t="shared" si="14"/>
        <v>0</v>
      </c>
      <c r="I22" s="634">
        <f t="shared" si="14"/>
        <v>1.6359900000000005</v>
      </c>
      <c r="J22" s="635">
        <f t="shared" si="3"/>
        <v>0</v>
      </c>
      <c r="K22" s="632">
        <f t="shared" ref="K22:P23" si="15">SUM(K45,K68,K107)</f>
        <v>0</v>
      </c>
      <c r="L22" s="633">
        <f t="shared" si="15"/>
        <v>0</v>
      </c>
      <c r="M22" s="634">
        <f t="shared" si="15"/>
        <v>0</v>
      </c>
      <c r="N22" s="636">
        <f t="shared" si="15"/>
        <v>0</v>
      </c>
      <c r="O22" s="637">
        <f t="shared" si="15"/>
        <v>0</v>
      </c>
      <c r="P22" s="638">
        <f t="shared" si="15"/>
        <v>0</v>
      </c>
      <c r="Q22" s="136"/>
      <c r="R22" s="136"/>
      <c r="S22" s="136"/>
      <c r="T22" s="136"/>
    </row>
    <row r="23" spans="1:20" ht="26.25">
      <c r="A23" s="584"/>
      <c r="B23" s="630" t="s">
        <v>132</v>
      </c>
      <c r="C23" s="639" t="s">
        <v>597</v>
      </c>
      <c r="D23" s="611">
        <f t="shared" si="1"/>
        <v>52.235809999999987</v>
      </c>
      <c r="E23" s="621">
        <f>SUM(E46,E69,E108)</f>
        <v>1.6598918231877611</v>
      </c>
      <c r="F23" s="631">
        <f t="shared" si="4"/>
        <v>28.574553145667927</v>
      </c>
      <c r="G23" s="632">
        <f t="shared" si="14"/>
        <v>18.896865993972803</v>
      </c>
      <c r="H23" s="633">
        <f t="shared" si="14"/>
        <v>2.0881507038482434</v>
      </c>
      <c r="I23" s="634">
        <f t="shared" si="14"/>
        <v>7.5895364478468839</v>
      </c>
      <c r="J23" s="635">
        <f t="shared" si="3"/>
        <v>19.751192109179655</v>
      </c>
      <c r="K23" s="632">
        <f t="shared" si="15"/>
        <v>7.0082419728076477</v>
      </c>
      <c r="L23" s="633">
        <f t="shared" si="15"/>
        <v>10.923661616428239</v>
      </c>
      <c r="M23" s="634">
        <f t="shared" si="15"/>
        <v>1.8192885199437692</v>
      </c>
      <c r="N23" s="636">
        <f t="shared" si="15"/>
        <v>0</v>
      </c>
      <c r="O23" s="637">
        <f t="shared" si="15"/>
        <v>0</v>
      </c>
      <c r="P23" s="638">
        <f t="shared" si="15"/>
        <v>2.2501729219646505</v>
      </c>
      <c r="Q23" s="136"/>
      <c r="R23" s="136"/>
      <c r="S23" s="136"/>
      <c r="T23" s="136"/>
    </row>
    <row r="24" spans="1:20">
      <c r="A24" s="584"/>
      <c r="B24" s="609" t="s">
        <v>271</v>
      </c>
      <c r="C24" s="640" t="s">
        <v>37</v>
      </c>
      <c r="D24" s="641">
        <f t="shared" si="1"/>
        <v>54.224899999999998</v>
      </c>
      <c r="E24" s="642">
        <f>SUM(E25:E26)</f>
        <v>7.0331049723501664</v>
      </c>
      <c r="F24" s="642">
        <f t="shared" si="4"/>
        <v>15.327329968681946</v>
      </c>
      <c r="G24" s="643">
        <f>SUM(G25:G26)</f>
        <v>0.38352760253875828</v>
      </c>
      <c r="H24" s="644">
        <f>SUM(H25:H26)</f>
        <v>1.2348274279017941</v>
      </c>
      <c r="I24" s="645">
        <f>SUM(I25:I26)</f>
        <v>13.708974938241393</v>
      </c>
      <c r="J24" s="646">
        <f t="shared" si="3"/>
        <v>30.678273624047709</v>
      </c>
      <c r="K24" s="643">
        <f t="shared" ref="K24:P24" si="16">SUM(K25:K26)</f>
        <v>28.033319785493575</v>
      </c>
      <c r="L24" s="644">
        <f t="shared" si="16"/>
        <v>2.6281462870755696</v>
      </c>
      <c r="M24" s="645">
        <f t="shared" si="16"/>
        <v>1.6807551478563602E-2</v>
      </c>
      <c r="N24" s="647">
        <f t="shared" si="16"/>
        <v>0</v>
      </c>
      <c r="O24" s="648">
        <f t="shared" si="16"/>
        <v>0</v>
      </c>
      <c r="P24" s="642">
        <f t="shared" si="16"/>
        <v>1.1861914349201796</v>
      </c>
      <c r="Q24" s="136"/>
      <c r="R24" s="136"/>
      <c r="S24" s="136"/>
      <c r="T24" s="136"/>
    </row>
    <row r="25" spans="1:20">
      <c r="A25" s="584"/>
      <c r="B25" s="649" t="s">
        <v>273</v>
      </c>
      <c r="C25" s="650" t="s">
        <v>39</v>
      </c>
      <c r="D25" s="651">
        <f t="shared" si="1"/>
        <v>23.826859999999993</v>
      </c>
      <c r="E25" s="621">
        <f>SUM(E48,E71,E110)</f>
        <v>7.021532622135588</v>
      </c>
      <c r="F25" s="652">
        <f t="shared" si="4"/>
        <v>5.7723392849913395</v>
      </c>
      <c r="G25" s="653">
        <f t="shared" ref="G25:I26" si="17">SUM(G48,G71,G110)</f>
        <v>0.18739759336919687</v>
      </c>
      <c r="H25" s="654">
        <f t="shared" si="17"/>
        <v>0.60335602100943098</v>
      </c>
      <c r="I25" s="655">
        <f t="shared" si="17"/>
        <v>4.981585670612712</v>
      </c>
      <c r="J25" s="409">
        <f t="shared" si="3"/>
        <v>10.453396379766234</v>
      </c>
      <c r="K25" s="653">
        <f t="shared" ref="K25:P26" si="18">SUM(K48,K71,K110)</f>
        <v>9.1610305092613231</v>
      </c>
      <c r="L25" s="654">
        <f t="shared" si="18"/>
        <v>1.2841534376143908</v>
      </c>
      <c r="M25" s="655">
        <f t="shared" si="18"/>
        <v>8.2124328905203263E-3</v>
      </c>
      <c r="N25" s="656">
        <f t="shared" si="18"/>
        <v>0</v>
      </c>
      <c r="O25" s="657">
        <f t="shared" si="18"/>
        <v>0</v>
      </c>
      <c r="P25" s="658">
        <f t="shared" si="18"/>
        <v>0.57959171310683444</v>
      </c>
      <c r="Q25" s="136"/>
      <c r="R25" s="136"/>
      <c r="S25" s="136"/>
      <c r="T25" s="136"/>
    </row>
    <row r="26" spans="1:20" ht="26.25">
      <c r="A26" s="584"/>
      <c r="B26" s="649" t="s">
        <v>275</v>
      </c>
      <c r="C26" s="659" t="s">
        <v>41</v>
      </c>
      <c r="D26" s="641">
        <f t="shared" si="1"/>
        <v>30.398040000000005</v>
      </c>
      <c r="E26" s="621">
        <f>SUM(E49,E72,E111)</f>
        <v>1.157235021457822E-2</v>
      </c>
      <c r="F26" s="642">
        <f t="shared" si="4"/>
        <v>9.5549906836906047</v>
      </c>
      <c r="G26" s="483">
        <f t="shared" si="17"/>
        <v>0.19613000916956139</v>
      </c>
      <c r="H26" s="484">
        <f t="shared" si="17"/>
        <v>0.63147140689236325</v>
      </c>
      <c r="I26" s="485">
        <f t="shared" si="17"/>
        <v>8.7273892676286806</v>
      </c>
      <c r="J26" s="646">
        <f t="shared" si="3"/>
        <v>20.224877244281476</v>
      </c>
      <c r="K26" s="483">
        <f t="shared" si="18"/>
        <v>18.872289276232252</v>
      </c>
      <c r="L26" s="484">
        <f t="shared" si="18"/>
        <v>1.3439928494611788</v>
      </c>
      <c r="M26" s="485">
        <f t="shared" si="18"/>
        <v>8.5951185880432743E-3</v>
      </c>
      <c r="N26" s="660">
        <f t="shared" si="18"/>
        <v>0</v>
      </c>
      <c r="O26" s="487">
        <f t="shared" si="18"/>
        <v>0</v>
      </c>
      <c r="P26" s="661">
        <f t="shared" si="18"/>
        <v>0.60659972181334521</v>
      </c>
      <c r="Q26" s="136"/>
      <c r="R26" s="136"/>
      <c r="S26" s="136"/>
      <c r="T26" s="136"/>
    </row>
    <row r="27" spans="1:20">
      <c r="A27" s="584"/>
      <c r="B27" s="662" t="s">
        <v>279</v>
      </c>
      <c r="C27" s="663" t="s">
        <v>598</v>
      </c>
      <c r="D27" s="641">
        <f t="shared" si="1"/>
        <v>0</v>
      </c>
      <c r="E27" s="642">
        <f>SUM(E28:E30)</f>
        <v>0</v>
      </c>
      <c r="F27" s="642">
        <f t="shared" si="4"/>
        <v>0</v>
      </c>
      <c r="G27" s="643">
        <f>SUM(G28:G30)</f>
        <v>0</v>
      </c>
      <c r="H27" s="644">
        <f t="shared" ref="H27:P27" si="19">SUM(H28:H30)</f>
        <v>0</v>
      </c>
      <c r="I27" s="645">
        <f t="shared" si="19"/>
        <v>0</v>
      </c>
      <c r="J27" s="646">
        <f t="shared" si="3"/>
        <v>0</v>
      </c>
      <c r="K27" s="643">
        <f t="shared" si="19"/>
        <v>0</v>
      </c>
      <c r="L27" s="644">
        <f t="shared" si="19"/>
        <v>0</v>
      </c>
      <c r="M27" s="645">
        <f t="shared" si="19"/>
        <v>0</v>
      </c>
      <c r="N27" s="647">
        <f t="shared" si="19"/>
        <v>0</v>
      </c>
      <c r="O27" s="648">
        <f t="shared" si="19"/>
        <v>0</v>
      </c>
      <c r="P27" s="642">
        <f t="shared" si="19"/>
        <v>0</v>
      </c>
      <c r="Q27" s="136"/>
      <c r="R27" s="136"/>
      <c r="S27" s="136"/>
      <c r="T27" s="136"/>
    </row>
    <row r="28" spans="1:20">
      <c r="A28" s="584"/>
      <c r="B28" s="664" t="s">
        <v>281</v>
      </c>
      <c r="C28" s="659" t="str">
        <f>RIGHT('[3]5.Grup_T'!$E$20,(LEN('[3]5.Grup_T'!$E$20)-8))</f>
        <v/>
      </c>
      <c r="D28" s="641">
        <f t="shared" si="1"/>
        <v>0</v>
      </c>
      <c r="E28" s="661">
        <f t="shared" ref="E28:I30" si="20">SUM(E51,E74,E113)</f>
        <v>0</v>
      </c>
      <c r="F28" s="642">
        <f t="shared" si="4"/>
        <v>0</v>
      </c>
      <c r="G28" s="483">
        <f t="shared" si="20"/>
        <v>0</v>
      </c>
      <c r="H28" s="484">
        <f t="shared" si="20"/>
        <v>0</v>
      </c>
      <c r="I28" s="485">
        <f t="shared" si="20"/>
        <v>0</v>
      </c>
      <c r="J28" s="646">
        <f t="shared" si="3"/>
        <v>0</v>
      </c>
      <c r="K28" s="483">
        <f t="shared" ref="K28:P30" si="21">SUM(K51,K74,K113)</f>
        <v>0</v>
      </c>
      <c r="L28" s="484">
        <f t="shared" si="21"/>
        <v>0</v>
      </c>
      <c r="M28" s="485">
        <f t="shared" si="21"/>
        <v>0</v>
      </c>
      <c r="N28" s="660">
        <f t="shared" si="21"/>
        <v>0</v>
      </c>
      <c r="O28" s="487">
        <f t="shared" si="21"/>
        <v>0</v>
      </c>
      <c r="P28" s="661">
        <f t="shared" si="21"/>
        <v>0</v>
      </c>
      <c r="Q28" s="136"/>
      <c r="R28" s="136"/>
      <c r="S28" s="136"/>
      <c r="T28" s="136"/>
    </row>
    <row r="29" spans="1:20">
      <c r="A29" s="584"/>
      <c r="B29" s="664" t="s">
        <v>599</v>
      </c>
      <c r="C29" s="659" t="str">
        <f>RIGHT('[3]5.Grup_T'!$E$21,(LEN('[3]5.Grup_T'!$E$21)-8))</f>
        <v/>
      </c>
      <c r="D29" s="641">
        <f t="shared" si="1"/>
        <v>0</v>
      </c>
      <c r="E29" s="661">
        <f t="shared" si="20"/>
        <v>0</v>
      </c>
      <c r="F29" s="642">
        <f t="shared" si="4"/>
        <v>0</v>
      </c>
      <c r="G29" s="483">
        <f t="shared" si="20"/>
        <v>0</v>
      </c>
      <c r="H29" s="484">
        <f t="shared" si="20"/>
        <v>0</v>
      </c>
      <c r="I29" s="485">
        <f t="shared" si="20"/>
        <v>0</v>
      </c>
      <c r="J29" s="646">
        <f t="shared" si="3"/>
        <v>0</v>
      </c>
      <c r="K29" s="483">
        <f t="shared" si="21"/>
        <v>0</v>
      </c>
      <c r="L29" s="484">
        <f t="shared" si="21"/>
        <v>0</v>
      </c>
      <c r="M29" s="485">
        <f t="shared" si="21"/>
        <v>0</v>
      </c>
      <c r="N29" s="660">
        <f t="shared" si="21"/>
        <v>0</v>
      </c>
      <c r="O29" s="487">
        <f t="shared" si="21"/>
        <v>0</v>
      </c>
      <c r="P29" s="661">
        <f t="shared" si="21"/>
        <v>0</v>
      </c>
      <c r="Q29" s="136"/>
      <c r="R29" s="136"/>
      <c r="S29" s="136"/>
      <c r="T29" s="136"/>
    </row>
    <row r="30" spans="1:20" ht="15.75" thickBot="1">
      <c r="A30" s="584"/>
      <c r="B30" s="665" t="s">
        <v>600</v>
      </c>
      <c r="C30" s="666" t="str">
        <f>RIGHT('[3]5.Grup_T'!$E$22,(LEN('[3]5.Grup_T'!$E$22)-8))</f>
        <v/>
      </c>
      <c r="D30" s="667">
        <f t="shared" si="1"/>
        <v>0</v>
      </c>
      <c r="E30" s="668">
        <f t="shared" si="20"/>
        <v>0</v>
      </c>
      <c r="F30" s="669">
        <f t="shared" si="4"/>
        <v>0</v>
      </c>
      <c r="G30" s="670">
        <f t="shared" si="20"/>
        <v>0</v>
      </c>
      <c r="H30" s="671">
        <f t="shared" si="20"/>
        <v>0</v>
      </c>
      <c r="I30" s="672">
        <f t="shared" si="20"/>
        <v>0</v>
      </c>
      <c r="J30" s="673">
        <f t="shared" si="3"/>
        <v>0</v>
      </c>
      <c r="K30" s="670">
        <f t="shared" si="21"/>
        <v>0</v>
      </c>
      <c r="L30" s="671">
        <f t="shared" si="21"/>
        <v>0</v>
      </c>
      <c r="M30" s="672">
        <f t="shared" si="21"/>
        <v>0</v>
      </c>
      <c r="N30" s="674">
        <f t="shared" si="21"/>
        <v>0</v>
      </c>
      <c r="O30" s="675">
        <f t="shared" si="21"/>
        <v>0</v>
      </c>
      <c r="P30" s="668">
        <f t="shared" si="21"/>
        <v>0</v>
      </c>
      <c r="Q30" s="136"/>
      <c r="R30" s="136"/>
      <c r="S30" s="136"/>
      <c r="T30" s="136"/>
    </row>
    <row r="31" spans="1:20" ht="16.5" thickTop="1" thickBot="1">
      <c r="A31" s="584"/>
      <c r="B31" s="599" t="s">
        <v>50</v>
      </c>
      <c r="C31" s="600" t="s">
        <v>601</v>
      </c>
      <c r="D31" s="601">
        <f t="shared" si="1"/>
        <v>5155.1198199999999</v>
      </c>
      <c r="E31" s="602">
        <f>E32+E36+E41+E44+E47+E50</f>
        <v>3.61829</v>
      </c>
      <c r="F31" s="602">
        <f>F32+F36+F41+F44+F47+F50</f>
        <v>1753.36689</v>
      </c>
      <c r="G31" s="603">
        <f t="shared" ref="G31:P31" si="22">G32+G36+G41+G44+G47+G50</f>
        <v>52.366179999999993</v>
      </c>
      <c r="H31" s="604">
        <f t="shared" si="22"/>
        <v>124.32350000000001</v>
      </c>
      <c r="I31" s="605">
        <f t="shared" si="22"/>
        <v>1576.6772100000001</v>
      </c>
      <c r="J31" s="606">
        <f t="shared" si="22"/>
        <v>3390.1731399999999</v>
      </c>
      <c r="K31" s="603">
        <f t="shared" si="22"/>
        <v>3322.0302399999996</v>
      </c>
      <c r="L31" s="604">
        <f t="shared" si="22"/>
        <v>65.716889999999992</v>
      </c>
      <c r="M31" s="605">
        <f t="shared" si="22"/>
        <v>2.4260099999999998</v>
      </c>
      <c r="N31" s="607">
        <f t="shared" si="22"/>
        <v>0</v>
      </c>
      <c r="O31" s="608">
        <f t="shared" si="22"/>
        <v>0</v>
      </c>
      <c r="P31" s="602">
        <f t="shared" si="22"/>
        <v>7.9614999999999991</v>
      </c>
      <c r="Q31" s="136"/>
      <c r="R31" s="136"/>
      <c r="S31" s="136"/>
      <c r="T31" s="136"/>
    </row>
    <row r="32" spans="1:20" ht="15.75" thickTop="1">
      <c r="A32" s="584"/>
      <c r="B32" s="609" t="s">
        <v>52</v>
      </c>
      <c r="C32" s="610" t="s">
        <v>6</v>
      </c>
      <c r="D32" s="611">
        <f t="shared" si="1"/>
        <v>4.0923299999999996</v>
      </c>
      <c r="E32" s="612">
        <f>SUM(E33:E35)</f>
        <v>0</v>
      </c>
      <c r="F32" s="612">
        <f>SUM(G32:I32)</f>
        <v>0</v>
      </c>
      <c r="G32" s="613">
        <f>SUM(G33:G35)</f>
        <v>0</v>
      </c>
      <c r="H32" s="614">
        <f>SUM(H33:H35)</f>
        <v>0</v>
      </c>
      <c r="I32" s="615">
        <f>SUM(I33:I35)</f>
        <v>0</v>
      </c>
      <c r="J32" s="616">
        <f t="shared" ref="J32:J53" si="23">SUM(K32:M32)</f>
        <v>4.0923299999999996</v>
      </c>
      <c r="K32" s="613">
        <f t="shared" ref="K32:P32" si="24">SUM(K33:K35)</f>
        <v>0</v>
      </c>
      <c r="L32" s="614">
        <f t="shared" si="24"/>
        <v>4.0923299999999996</v>
      </c>
      <c r="M32" s="615">
        <f t="shared" si="24"/>
        <v>0</v>
      </c>
      <c r="N32" s="617">
        <f t="shared" si="24"/>
        <v>0</v>
      </c>
      <c r="O32" s="618">
        <f t="shared" si="24"/>
        <v>0</v>
      </c>
      <c r="P32" s="612">
        <f t="shared" si="24"/>
        <v>0</v>
      </c>
      <c r="Q32" s="136"/>
      <c r="R32" s="136"/>
      <c r="S32" s="136"/>
      <c r="T32" s="136"/>
    </row>
    <row r="33" spans="1:20">
      <c r="A33" s="584"/>
      <c r="B33" s="619" t="s">
        <v>135</v>
      </c>
      <c r="C33" s="620" t="s">
        <v>8</v>
      </c>
      <c r="D33" s="611">
        <f t="shared" si="1"/>
        <v>4.0923299999999996</v>
      </c>
      <c r="E33" s="676">
        <f>IFERROR(SUMIFS('[3]6.Turtas'!$M$4:$M$5482,'[3]6.Turtas'!$AI$4:$AI$5482,"",'[3]6.Turtas'!$E$4:$E$5482,$Q33,'[3]6.Turtas'!$F$4:$F$5482,E$6)/1000,0)</f>
        <v>0</v>
      </c>
      <c r="F33" s="612">
        <f t="shared" ref="F33:F53" si="25">SUM(G33:I33)</f>
        <v>0</v>
      </c>
      <c r="G33" s="677">
        <f>IFERROR(SUMIFS('[3]6.Turtas'!$M$4:$M$5482,'[3]6.Turtas'!$AI$4:$AI$5482,"",'[3]6.Turtas'!$E$4:$E$5482,$Q33,'[3]6.Turtas'!$F$4:$F$5482,G$6)/1000,0)</f>
        <v>0</v>
      </c>
      <c r="H33" s="678">
        <f>IFERROR(SUMIFS('[3]6.Turtas'!$M$4:$M$5482,'[3]6.Turtas'!$AI$4:$AI$5482,"",'[3]6.Turtas'!$E$4:$E$5482,$Q33,'[3]6.Turtas'!$F$4:$F$5482,H$6)/1000,0)</f>
        <v>0</v>
      </c>
      <c r="I33" s="679">
        <f>IFERROR(SUMIFS('[3]6.Turtas'!$M$4:$M$5482,'[3]6.Turtas'!$AI$4:$AI$5482,"",'[3]6.Turtas'!$E$4:$E$5482,$Q33,'[3]6.Turtas'!$F$4:$F$5482,I$6)/1000,0)</f>
        <v>0</v>
      </c>
      <c r="J33" s="616">
        <f t="shared" si="23"/>
        <v>4.0923299999999996</v>
      </c>
      <c r="K33" s="677">
        <f>IFERROR(SUMIFS('[3]6.Turtas'!$M$4:$M$5482,'[3]6.Turtas'!$AI$4:$AI$5482,"",'[3]6.Turtas'!$E$4:$E$5482,$Q33,'[3]6.Turtas'!$F$4:$F$5482,K$6)/1000,0)</f>
        <v>0</v>
      </c>
      <c r="L33" s="678">
        <f>IFERROR(SUMIFS('[3]6.Turtas'!$M$4:$M$5482,'[3]6.Turtas'!$AI$4:$AI$5482,"",'[3]6.Turtas'!$E$4:$E$5482,$Q33,'[3]6.Turtas'!$F$4:$F$5482,L$6)/1000,0)</f>
        <v>4.0923299999999996</v>
      </c>
      <c r="M33" s="679">
        <f>IFERROR(SUMIFS('[3]6.Turtas'!$M$4:$M$5482,'[3]6.Turtas'!$AI$4:$AI$5482,"",'[3]6.Turtas'!$E$4:$E$5482,$Q33,'[3]6.Turtas'!$F$4:$F$5482,M$6)/1000,0)</f>
        <v>0</v>
      </c>
      <c r="N33" s="680">
        <f>IFERROR(SUMIFS('[3]6.Turtas'!$M$4:$M$5482,'[3]6.Turtas'!$AI$4:$AI$5482,"",'[3]6.Turtas'!$E$4:$E$5482,$Q33,'[3]6.Turtas'!$F$4:$F$5482,N$6)/1000,0)</f>
        <v>0</v>
      </c>
      <c r="O33" s="681">
        <f>IFERROR(SUMIFS('[3]6.Turtas'!$M$4:$M$5482,'[3]6.Turtas'!$AI$4:$AI$5482,"",'[3]6.Turtas'!$E$4:$E$5482,$Q33,'[3]6.Turtas'!$F$4:$F$5482,O$6)/1000,0)</f>
        <v>0</v>
      </c>
      <c r="P33" s="682">
        <f>IFERROR(SUMIFS('[3]6.Turtas'!$M$4:$M$5482,'[3]6.Turtas'!$AI$4:$AI$5482,"",'[3]6.Turtas'!$E$4:$E$5482,$Q33,'[3]6.Turtas'!$F$4:$F$5482,P$6)/1000,0)</f>
        <v>0</v>
      </c>
      <c r="Q33" s="136" t="str">
        <f>'[3]5.Grup_T'!$E$4</f>
        <v>I.1.standartinė programinė įranga</v>
      </c>
      <c r="R33" s="136"/>
      <c r="S33" s="136"/>
      <c r="T33" s="136"/>
    </row>
    <row r="34" spans="1:20">
      <c r="A34" s="584"/>
      <c r="B34" s="619" t="s">
        <v>137</v>
      </c>
      <c r="C34" s="620" t="s">
        <v>9</v>
      </c>
      <c r="D34" s="611">
        <f t="shared" si="1"/>
        <v>0</v>
      </c>
      <c r="E34" s="676">
        <f>IFERROR(SUMIFS('[3]6.Turtas'!$M$4:$M$5482,'[3]6.Turtas'!$AI$4:$AI$5482,"",'[3]6.Turtas'!$E$4:$E$5482,$Q34,'[3]6.Turtas'!$F$4:$F$5482,E$6)/1000,0)</f>
        <v>0</v>
      </c>
      <c r="F34" s="612">
        <f t="shared" si="25"/>
        <v>0</v>
      </c>
      <c r="G34" s="677">
        <f>IFERROR(SUMIFS('[3]6.Turtas'!$M$4:$M$5482,'[3]6.Turtas'!$AI$4:$AI$5482,"",'[3]6.Turtas'!$E$4:$E$5482,$Q34,'[3]6.Turtas'!$F$4:$F$5482,G$6)/1000,0)</f>
        <v>0</v>
      </c>
      <c r="H34" s="678">
        <f>IFERROR(SUMIFS('[3]6.Turtas'!$M$4:$M$5482,'[3]6.Turtas'!$AI$4:$AI$5482,"",'[3]6.Turtas'!$E$4:$E$5482,$Q34,'[3]6.Turtas'!$F$4:$F$5482,H$6)/1000,0)</f>
        <v>0</v>
      </c>
      <c r="I34" s="679">
        <f>IFERROR(SUMIFS('[3]6.Turtas'!$M$4:$M$5482,'[3]6.Turtas'!$AI$4:$AI$5482,"",'[3]6.Turtas'!$E$4:$E$5482,$Q34,'[3]6.Turtas'!$F$4:$F$5482,I$6)/1000,0)</f>
        <v>0</v>
      </c>
      <c r="J34" s="616">
        <f t="shared" si="23"/>
        <v>0</v>
      </c>
      <c r="K34" s="677">
        <f>IFERROR(SUMIFS('[3]6.Turtas'!$M$4:$M$5482,'[3]6.Turtas'!$AI$4:$AI$5482,"",'[3]6.Turtas'!$E$4:$E$5482,$Q34,'[3]6.Turtas'!$F$4:$F$5482,K$6)/1000,0)</f>
        <v>0</v>
      </c>
      <c r="L34" s="678">
        <f>IFERROR(SUMIFS('[3]6.Turtas'!$M$4:$M$5482,'[3]6.Turtas'!$AI$4:$AI$5482,"",'[3]6.Turtas'!$E$4:$E$5482,$Q34,'[3]6.Turtas'!$F$4:$F$5482,L$6)/1000,0)</f>
        <v>0</v>
      </c>
      <c r="M34" s="679">
        <f>IFERROR(SUMIFS('[3]6.Turtas'!$M$4:$M$5482,'[3]6.Turtas'!$AI$4:$AI$5482,"",'[3]6.Turtas'!$E$4:$E$5482,$Q34,'[3]6.Turtas'!$F$4:$F$5482,M$6)/1000,0)</f>
        <v>0</v>
      </c>
      <c r="N34" s="680">
        <f>IFERROR(SUMIFS('[3]6.Turtas'!$M$4:$M$5482,'[3]6.Turtas'!$AI$4:$AI$5482,"",'[3]6.Turtas'!$E$4:$E$5482,$Q34,'[3]6.Turtas'!$F$4:$F$5482,N$6)/1000,0)</f>
        <v>0</v>
      </c>
      <c r="O34" s="681">
        <f>IFERROR(SUMIFS('[3]6.Turtas'!$M$4:$M$5482,'[3]6.Turtas'!$AI$4:$AI$5482,"",'[3]6.Turtas'!$E$4:$E$5482,$Q34,'[3]6.Turtas'!$F$4:$F$5482,O$6)/1000,0)</f>
        <v>0</v>
      </c>
      <c r="P34" s="682">
        <f>IFERROR(SUMIFS('[3]6.Turtas'!$M$4:$M$5482,'[3]6.Turtas'!$AI$4:$AI$5482,"",'[3]6.Turtas'!$E$4:$E$5482,$Q34,'[3]6.Turtas'!$F$4:$F$5482,P$6)/1000,0)</f>
        <v>0</v>
      </c>
      <c r="Q34" s="136" t="str">
        <f>'[3]5.Grup_T'!$E$5</f>
        <v>I.1.spec. programinė įranga</v>
      </c>
      <c r="R34" s="136"/>
      <c r="S34" s="136"/>
      <c r="T34" s="136"/>
    </row>
    <row r="35" spans="1:20">
      <c r="A35" s="584"/>
      <c r="B35" s="619" t="s">
        <v>602</v>
      </c>
      <c r="C35" s="620" t="s">
        <v>11</v>
      </c>
      <c r="D35" s="611">
        <f t="shared" si="1"/>
        <v>0</v>
      </c>
      <c r="E35" s="676">
        <f>IFERROR(SUMIFS('[3]6.Turtas'!$M$4:$M$5482,'[3]6.Turtas'!$AI$4:$AI$5482,"",'[3]6.Turtas'!$E$4:$E$5482,$Q35,'[3]6.Turtas'!$F$4:$F$5482,E$6)/1000,0)</f>
        <v>0</v>
      </c>
      <c r="F35" s="612">
        <f t="shared" si="25"/>
        <v>0</v>
      </c>
      <c r="G35" s="677">
        <f>IFERROR(SUMIFS('[3]6.Turtas'!$M$4:$M$5482,'[3]6.Turtas'!$AI$4:$AI$5482,"",'[3]6.Turtas'!$E$4:$E$5482,$Q35,'[3]6.Turtas'!$F$4:$F$5482,G$6)/1000,0)</f>
        <v>0</v>
      </c>
      <c r="H35" s="678">
        <f>IFERROR(SUMIFS('[3]6.Turtas'!$M$4:$M$5482,'[3]6.Turtas'!$AI$4:$AI$5482,"",'[3]6.Turtas'!$E$4:$E$5482,$Q35,'[3]6.Turtas'!$F$4:$F$5482,H$6)/1000,0)</f>
        <v>0</v>
      </c>
      <c r="I35" s="679">
        <f>IFERROR(SUMIFS('[3]6.Turtas'!$M$4:$M$5482,'[3]6.Turtas'!$AI$4:$AI$5482,"",'[3]6.Turtas'!$E$4:$E$5482,$Q35,'[3]6.Turtas'!$F$4:$F$5482,I$6)/1000,0)</f>
        <v>0</v>
      </c>
      <c r="J35" s="616">
        <f t="shared" si="23"/>
        <v>0</v>
      </c>
      <c r="K35" s="677">
        <f>IFERROR(SUMIFS('[3]6.Turtas'!$M$4:$M$5482,'[3]6.Turtas'!$AI$4:$AI$5482,"",'[3]6.Turtas'!$E$4:$E$5482,$Q35,'[3]6.Turtas'!$F$4:$F$5482,K$6)/1000,0)</f>
        <v>0</v>
      </c>
      <c r="L35" s="678">
        <f>IFERROR(SUMIFS('[3]6.Turtas'!$M$4:$M$5482,'[3]6.Turtas'!$AI$4:$AI$5482,"",'[3]6.Turtas'!$E$4:$E$5482,$Q35,'[3]6.Turtas'!$F$4:$F$5482,L$6)/1000,0)</f>
        <v>0</v>
      </c>
      <c r="M35" s="679">
        <f>IFERROR(SUMIFS('[3]6.Turtas'!$M$4:$M$5482,'[3]6.Turtas'!$AI$4:$AI$5482,"",'[3]6.Turtas'!$E$4:$E$5482,$Q35,'[3]6.Turtas'!$F$4:$F$5482,M$6)/1000,0)</f>
        <v>0</v>
      </c>
      <c r="N35" s="680">
        <f>IFERROR(SUMIFS('[3]6.Turtas'!$M$4:$M$5482,'[3]6.Turtas'!$AI$4:$AI$5482,"",'[3]6.Turtas'!$E$4:$E$5482,$Q35,'[3]6.Turtas'!$F$4:$F$5482,N$6)/1000,0)</f>
        <v>0</v>
      </c>
      <c r="O35" s="681">
        <f>IFERROR(SUMIFS('[3]6.Turtas'!$M$4:$M$5482,'[3]6.Turtas'!$AI$4:$AI$5482,"",'[3]6.Turtas'!$E$4:$E$5482,$Q35,'[3]6.Turtas'!$F$4:$F$5482,O$6)/1000,0)</f>
        <v>0</v>
      </c>
      <c r="P35" s="682">
        <f>IFERROR(SUMIFS('[3]6.Turtas'!$M$4:$M$5482,'[3]6.Turtas'!$AI$4:$AI$5482,"",'[3]6.Turtas'!$E$4:$E$5482,$Q35,'[3]6.Turtas'!$F$4:$F$5482,P$6)/1000,0)</f>
        <v>0</v>
      </c>
      <c r="Q35" s="136" t="str">
        <f>'[3]5.Grup_T'!$E$6</f>
        <v>I.1.kitas nematerialus turtas</v>
      </c>
      <c r="R35" s="136"/>
      <c r="S35" s="136"/>
      <c r="T35" s="136"/>
    </row>
    <row r="36" spans="1:20">
      <c r="A36" s="584"/>
      <c r="B36" s="609" t="s">
        <v>138</v>
      </c>
      <c r="C36" s="627" t="s">
        <v>13</v>
      </c>
      <c r="D36" s="611">
        <f t="shared" si="1"/>
        <v>5021.4980399999995</v>
      </c>
      <c r="E36" s="612">
        <f>SUM(E37:E40)</f>
        <v>0</v>
      </c>
      <c r="F36" s="612">
        <f t="shared" si="25"/>
        <v>1669.2661800000001</v>
      </c>
      <c r="G36" s="613">
        <f>SUM(G37:G40)</f>
        <v>14.58817</v>
      </c>
      <c r="H36" s="614">
        <f>SUM(H37:H40)</f>
        <v>118.98518000000001</v>
      </c>
      <c r="I36" s="615">
        <f>SUM(I37:I40)</f>
        <v>1535.6928300000002</v>
      </c>
      <c r="J36" s="616">
        <f t="shared" si="23"/>
        <v>3351.5638599999997</v>
      </c>
      <c r="K36" s="613">
        <f t="shared" ref="K36:P36" si="26">SUM(K37:K40)</f>
        <v>3304.1381499999998</v>
      </c>
      <c r="L36" s="614">
        <f t="shared" si="26"/>
        <v>47.425710000000002</v>
      </c>
      <c r="M36" s="615">
        <f t="shared" si="26"/>
        <v>0</v>
      </c>
      <c r="N36" s="617">
        <f t="shared" si="26"/>
        <v>0</v>
      </c>
      <c r="O36" s="618">
        <f t="shared" si="26"/>
        <v>0</v>
      </c>
      <c r="P36" s="612">
        <f t="shared" si="26"/>
        <v>0.66800000000000004</v>
      </c>
      <c r="Q36" s="136"/>
      <c r="R36" s="136"/>
      <c r="S36" s="136"/>
      <c r="T36" s="136"/>
    </row>
    <row r="37" spans="1:20">
      <c r="A37" s="584"/>
      <c r="B37" s="619" t="s">
        <v>140</v>
      </c>
      <c r="C37" s="620" t="s">
        <v>15</v>
      </c>
      <c r="D37" s="611">
        <f t="shared" si="1"/>
        <v>84.622430000000008</v>
      </c>
      <c r="E37" s="676">
        <f>IFERROR(SUMIFS('[3]6.Turtas'!$M$4:$M$5482,'[3]6.Turtas'!$AI$4:$AI$5482,"",'[3]6.Turtas'!$E$4:$E$5482,$Q37,'[3]6.Turtas'!$F$4:$F$5482,E$6)/1000,0)</f>
        <v>0</v>
      </c>
      <c r="F37" s="612">
        <f t="shared" si="25"/>
        <v>84.622430000000008</v>
      </c>
      <c r="G37" s="677">
        <f>IFERROR(SUMIFS('[3]6.Turtas'!$M$4:$M$5482,'[3]6.Turtas'!$AI$4:$AI$5482,"",'[3]6.Turtas'!$E$4:$E$5482,$Q37,'[3]6.Turtas'!$F$4:$F$5482,G$6)/1000,0)</f>
        <v>1.9670999999999998</v>
      </c>
      <c r="H37" s="678">
        <f>IFERROR(SUMIFS('[3]6.Turtas'!$M$4:$M$5482,'[3]6.Turtas'!$AI$4:$AI$5482,"",'[3]6.Turtas'!$E$4:$E$5482,$Q37,'[3]6.Turtas'!$F$4:$F$5482,H$6)/1000,0)</f>
        <v>82.655330000000006</v>
      </c>
      <c r="I37" s="679">
        <f>IFERROR(SUMIFS('[3]6.Turtas'!$M$4:$M$5482,'[3]6.Turtas'!$AI$4:$AI$5482,"",'[3]6.Turtas'!$E$4:$E$5482,$Q37,'[3]6.Turtas'!$F$4:$F$5482,I$6)/1000,0)</f>
        <v>0</v>
      </c>
      <c r="J37" s="616">
        <f t="shared" si="23"/>
        <v>0</v>
      </c>
      <c r="K37" s="677">
        <f>IFERROR(SUMIFS('[3]6.Turtas'!$M$4:$M$5482,'[3]6.Turtas'!$AI$4:$AI$5482,"",'[3]6.Turtas'!$E$4:$E$5482,$Q37,'[3]6.Turtas'!$F$4:$F$5482,K$6)/1000,0)</f>
        <v>0</v>
      </c>
      <c r="L37" s="678">
        <f>IFERROR(SUMIFS('[3]6.Turtas'!$M$4:$M$5482,'[3]6.Turtas'!$AI$4:$AI$5482,"",'[3]6.Turtas'!$E$4:$E$5482,$Q37,'[3]6.Turtas'!$F$4:$F$5482,L$6)/1000,0)</f>
        <v>0</v>
      </c>
      <c r="M37" s="679">
        <f>IFERROR(SUMIFS('[3]6.Turtas'!$M$4:$M$5482,'[3]6.Turtas'!$AI$4:$AI$5482,"",'[3]6.Turtas'!$E$4:$E$5482,$Q37,'[3]6.Turtas'!$F$4:$F$5482,M$6)/1000,0)</f>
        <v>0</v>
      </c>
      <c r="N37" s="680">
        <f>IFERROR(SUMIFS('[3]6.Turtas'!$M$4:$M$5482,'[3]6.Turtas'!$AI$4:$AI$5482,"",'[3]6.Turtas'!$E$4:$E$5482,$Q37,'[3]6.Turtas'!$F$4:$F$5482,N$6)/1000,0)</f>
        <v>0</v>
      </c>
      <c r="O37" s="681">
        <f>IFERROR(SUMIFS('[3]6.Turtas'!$M$4:$M$5482,'[3]6.Turtas'!$AI$4:$AI$5482,"",'[3]6.Turtas'!$E$4:$E$5482,$Q37,'[3]6.Turtas'!$F$4:$F$5482,O$6)/1000,0)</f>
        <v>0</v>
      </c>
      <c r="P37" s="682">
        <f>IFERROR(SUMIFS('[3]6.Turtas'!$M$4:$M$5482,'[3]6.Turtas'!$AI$4:$AI$5482,"",'[3]6.Turtas'!$E$4:$E$5482,$Q37,'[3]6.Turtas'!$F$4:$F$5482,P$6)/1000,0)</f>
        <v>0</v>
      </c>
      <c r="Q37" s="136" t="str">
        <f>'[3]5.Grup_T'!$E$7</f>
        <v>II.2.1.Pastatai</v>
      </c>
      <c r="R37" s="136"/>
      <c r="S37" s="136"/>
      <c r="T37" s="136"/>
    </row>
    <row r="38" spans="1:20">
      <c r="A38" s="584"/>
      <c r="B38" s="619" t="s">
        <v>142</v>
      </c>
      <c r="C38" s="620" t="s">
        <v>592</v>
      </c>
      <c r="D38" s="611">
        <f t="shared" si="1"/>
        <v>4.5657999999999994</v>
      </c>
      <c r="E38" s="676">
        <f>IFERROR(SUMIFS('[3]6.Turtas'!$M$4:$M$5482,'[3]6.Turtas'!$AI$4:$AI$5482,"",'[3]6.Turtas'!$E$4:$E$5482,$R38,'[3]6.Turtas'!$F$4:$F$5482,E$6)/1000,0)+IFERROR(SUMIFS('[3]6.Turtas'!$M$4:$M$5482,'[3]6.Turtas'!$AI$4:$AI$5482,"",'[3]6.Turtas'!$E$4:$E$5482,$S38,'[3]6.Turtas'!$F$4:$F$5482,E$6)/1000,0)+IFERROR(SUMIFS('[3]6.Turtas'!$M$4:$M$5482,'[3]6.Turtas'!$AI$4:$AI$5482,"",'[3]6.Turtas'!$E$4:$E$5482,$T38,'[3]6.Turtas'!$F$4:$F$5482,E$6)/1000,0)+IFERROR(SUMIFS('[3]6.Turtas'!$M$4:$M$5482,'[3]6.Turtas'!$AI$4:$AI$5482,"",'[3]6.Turtas'!$E$4:$E$5482,$Q38,'[3]6.Turtas'!$F$4:$F$5482,E$6)/1000,0)</f>
        <v>0</v>
      </c>
      <c r="F38" s="612">
        <f t="shared" si="25"/>
        <v>3.6210699999999996</v>
      </c>
      <c r="G38" s="677">
        <f>IFERROR(SUMIFS('[3]6.Turtas'!$M$4:$M$5482,'[3]6.Turtas'!$AI$4:$AI$5482,"",'[3]6.Turtas'!$E$4:$E$5482,$R38,'[3]6.Turtas'!$F$4:$F$5482,G$6)/1000,0)+IFERROR(SUMIFS('[3]6.Turtas'!$M$4:$M$5482,'[3]6.Turtas'!$AI$4:$AI$5482,"",'[3]6.Turtas'!$E$4:$E$5482,$S38,'[3]6.Turtas'!$F$4:$F$5482,G$6)/1000,0)+IFERROR(SUMIFS('[3]6.Turtas'!$M$4:$M$5482,'[3]6.Turtas'!$AI$4:$AI$5482,"",'[3]6.Turtas'!$E$4:$E$5482,$T38,'[3]6.Turtas'!$F$4:$F$5482,G$6)/1000,0)+IFERROR(SUMIFS('[3]6.Turtas'!$M$4:$M$5482,'[3]6.Turtas'!$AI$4:$AI$5482,"",'[3]6.Turtas'!$E$4:$E$5482,$Q38,'[3]6.Turtas'!$F$4:$F$5482,G$6)/1000,0)</f>
        <v>3.6210699999999996</v>
      </c>
      <c r="H38" s="678">
        <f>IFERROR(SUMIFS('[3]6.Turtas'!$M$4:$M$5482,'[3]6.Turtas'!$AI$4:$AI$5482,"",'[3]6.Turtas'!$E$4:$E$5482,$R38,'[3]6.Turtas'!$F$4:$F$5482,H$6)/1000,0)+IFERROR(SUMIFS('[3]6.Turtas'!$M$4:$M$5482,'[3]6.Turtas'!$AI$4:$AI$5482,"",'[3]6.Turtas'!$E$4:$E$5482,$S38,'[3]6.Turtas'!$F$4:$F$5482,H$6)/1000,0)+IFERROR(SUMIFS('[3]6.Turtas'!$M$4:$M$5482,'[3]6.Turtas'!$AI$4:$AI$5482,"",'[3]6.Turtas'!$E$4:$E$5482,$T38,'[3]6.Turtas'!$F$4:$F$5482,H$6)/1000,0)+IFERROR(SUMIFS('[3]6.Turtas'!$M$4:$M$5482,'[3]6.Turtas'!$AI$4:$AI$5482,"",'[3]6.Turtas'!$E$4:$E$5482,$Q38,'[3]6.Turtas'!$F$4:$F$5482,H$6)/1000,0)</f>
        <v>0</v>
      </c>
      <c r="I38" s="679">
        <f>IFERROR(SUMIFS('[3]6.Turtas'!$M$4:$M$5482,'[3]6.Turtas'!$AI$4:$AI$5482,"",'[3]6.Turtas'!$E$4:$E$5482,$R38,'[3]6.Turtas'!$F$4:$F$5482,I$6)/1000,0)+IFERROR(SUMIFS('[3]6.Turtas'!$M$4:$M$5482,'[3]6.Turtas'!$AI$4:$AI$5482,"",'[3]6.Turtas'!$E$4:$E$5482,$S38,'[3]6.Turtas'!$F$4:$F$5482,I$6)/1000,0)+IFERROR(SUMIFS('[3]6.Turtas'!$M$4:$M$5482,'[3]6.Turtas'!$AI$4:$AI$5482,"",'[3]6.Turtas'!$E$4:$E$5482,$T38,'[3]6.Turtas'!$F$4:$F$5482,I$6)/1000,0)+IFERROR(SUMIFS('[3]6.Turtas'!$M$4:$M$5482,'[3]6.Turtas'!$AI$4:$AI$5482,"",'[3]6.Turtas'!$E$4:$E$5482,$Q38,'[3]6.Turtas'!$F$4:$F$5482,I$6)/1000,0)</f>
        <v>0</v>
      </c>
      <c r="J38" s="616">
        <f t="shared" si="23"/>
        <v>0.94473000000000007</v>
      </c>
      <c r="K38" s="677">
        <f>IFERROR(SUMIFS('[3]6.Turtas'!$M$4:$M$5482,'[3]6.Turtas'!$AI$4:$AI$5482,"",'[3]6.Turtas'!$E$4:$E$5482,$R38,'[3]6.Turtas'!$F$4:$F$5482,K$6)/1000,0)+IFERROR(SUMIFS('[3]6.Turtas'!$M$4:$M$5482,'[3]6.Turtas'!$AI$4:$AI$5482,"",'[3]6.Turtas'!$E$4:$E$5482,$S38,'[3]6.Turtas'!$F$4:$F$5482,K$6)/1000,0)+IFERROR(SUMIFS('[3]6.Turtas'!$M$4:$M$5482,'[3]6.Turtas'!$AI$4:$AI$5482,"",'[3]6.Turtas'!$E$4:$E$5482,$T38,'[3]6.Turtas'!$F$4:$F$5482,K$6)/1000,0)+IFERROR(SUMIFS('[3]6.Turtas'!$M$4:$M$5482,'[3]6.Turtas'!$AI$4:$AI$5482,"",'[3]6.Turtas'!$E$4:$E$5482,$Q38,'[3]6.Turtas'!$F$4:$F$5482,K$6)/1000,0)</f>
        <v>0.94473000000000007</v>
      </c>
      <c r="L38" s="678">
        <f>IFERROR(SUMIFS('[3]6.Turtas'!$M$4:$M$5482,'[3]6.Turtas'!$AI$4:$AI$5482,"",'[3]6.Turtas'!$E$4:$E$5482,$R38,'[3]6.Turtas'!$F$4:$F$5482,L$6)/1000,0)+IFERROR(SUMIFS('[3]6.Turtas'!$M$4:$M$5482,'[3]6.Turtas'!$AI$4:$AI$5482,"",'[3]6.Turtas'!$E$4:$E$5482,$S38,'[3]6.Turtas'!$F$4:$F$5482,L$6)/1000,0)+IFERROR(SUMIFS('[3]6.Turtas'!$M$4:$M$5482,'[3]6.Turtas'!$AI$4:$AI$5482,"",'[3]6.Turtas'!$E$4:$E$5482,$T38,'[3]6.Turtas'!$F$4:$F$5482,L$6)/1000,0)+IFERROR(SUMIFS('[3]6.Turtas'!$M$4:$M$5482,'[3]6.Turtas'!$AI$4:$AI$5482,"",'[3]6.Turtas'!$E$4:$E$5482,$Q38,'[3]6.Turtas'!$F$4:$F$5482,L$6)/1000,0)</f>
        <v>0</v>
      </c>
      <c r="M38" s="679">
        <f>IFERROR(SUMIFS('[3]6.Turtas'!$M$4:$M$5482,'[3]6.Turtas'!$AI$4:$AI$5482,"",'[3]6.Turtas'!$E$4:$E$5482,$R38,'[3]6.Turtas'!$F$4:$F$5482,M$6)/1000,0)+IFERROR(SUMIFS('[3]6.Turtas'!$M$4:$M$5482,'[3]6.Turtas'!$AI$4:$AI$5482,"",'[3]6.Turtas'!$E$4:$E$5482,$S38,'[3]6.Turtas'!$F$4:$F$5482,M$6)/1000,0)+IFERROR(SUMIFS('[3]6.Turtas'!$M$4:$M$5482,'[3]6.Turtas'!$AI$4:$AI$5482,"",'[3]6.Turtas'!$E$4:$E$5482,$T38,'[3]6.Turtas'!$F$4:$F$5482,M$6)/1000,0)+IFERROR(SUMIFS('[3]6.Turtas'!$M$4:$M$5482,'[3]6.Turtas'!$AI$4:$AI$5482,"",'[3]6.Turtas'!$E$4:$E$5482,$Q38,'[3]6.Turtas'!$F$4:$F$5482,M$6)/1000,0)</f>
        <v>0</v>
      </c>
      <c r="N38" s="680">
        <f>IFERROR(SUMIFS('[3]6.Turtas'!$M$4:$M$5482,'[3]6.Turtas'!$AI$4:$AI$5482,"",'[3]6.Turtas'!$E$4:$E$5482,$R38,'[3]6.Turtas'!$F$4:$F$5482,N$6)/1000,0)+IFERROR(SUMIFS('[3]6.Turtas'!$M$4:$M$5482,'[3]6.Turtas'!$AI$4:$AI$5482,"",'[3]6.Turtas'!$E$4:$E$5482,$S38,'[3]6.Turtas'!$F$4:$F$5482,N$6)/1000,0)+IFERROR(SUMIFS('[3]6.Turtas'!$M$4:$M$5482,'[3]6.Turtas'!$AI$4:$AI$5482,"",'[3]6.Turtas'!$E$4:$E$5482,$T38,'[3]6.Turtas'!$F$4:$F$5482,N$6)/1000,0)+IFERROR(SUMIFS('[3]6.Turtas'!$M$4:$M$5482,'[3]6.Turtas'!$AI$4:$AI$5482,"",'[3]6.Turtas'!$E$4:$E$5482,$Q38,'[3]6.Turtas'!$F$4:$F$5482,N$6)/1000,0)</f>
        <v>0</v>
      </c>
      <c r="O38" s="681">
        <f>IFERROR(SUMIFS('[3]6.Turtas'!$M$4:$M$5482,'[3]6.Turtas'!$AI$4:$AI$5482,"",'[3]6.Turtas'!$E$4:$E$5482,$R38,'[3]6.Turtas'!$F$4:$F$5482,O$6)/1000,0)+IFERROR(SUMIFS('[3]6.Turtas'!$M$4:$M$5482,'[3]6.Turtas'!$AI$4:$AI$5482,"",'[3]6.Turtas'!$E$4:$E$5482,$S38,'[3]6.Turtas'!$F$4:$F$5482,O$6)/1000,0)+IFERROR(SUMIFS('[3]6.Turtas'!$M$4:$M$5482,'[3]6.Turtas'!$AI$4:$AI$5482,"",'[3]6.Turtas'!$E$4:$E$5482,$T38,'[3]6.Turtas'!$F$4:$F$5482,O$6)/1000,0)+IFERROR(SUMIFS('[3]6.Turtas'!$M$4:$M$5482,'[3]6.Turtas'!$AI$4:$AI$5482,"",'[3]6.Turtas'!$E$4:$E$5482,$Q38,'[3]6.Turtas'!$F$4:$F$5482,O$6)/1000,0)</f>
        <v>0</v>
      </c>
      <c r="P38" s="682">
        <f>IFERROR(SUMIFS('[3]6.Turtas'!$M$4:$M$5482,'[3]6.Turtas'!$AI$4:$AI$5482,"",'[3]6.Turtas'!$E$4:$E$5482,$R38,'[3]6.Turtas'!$F$4:$F$5482,P$6)/1000,0)+IFERROR(SUMIFS('[3]6.Turtas'!$M$4:$M$5482,'[3]6.Turtas'!$AI$4:$AI$5482,"",'[3]6.Turtas'!$E$4:$E$5482,$S38,'[3]6.Turtas'!$F$4:$F$5482,P$6)/1000,0)+IFERROR(SUMIFS('[3]6.Turtas'!$M$4:$M$5482,'[3]6.Turtas'!$AI$4:$AI$5482,"",'[3]6.Turtas'!$E$4:$E$5482,$T38,'[3]6.Turtas'!$F$4:$F$5482,P$6)/1000,0)+IFERROR(SUMIFS('[3]6.Turtas'!$M$4:$M$5482,'[3]6.Turtas'!$AI$4:$AI$5482,"",'[3]6.Turtas'!$E$4:$E$5482,$Q38,'[3]6.Turtas'!$F$4:$F$5482,P$6)/1000,0)</f>
        <v>0</v>
      </c>
      <c r="Q38" s="478" t="str">
        <f>'[3]5.Grup_T'!$E$8</f>
        <v>II.2.2.1.keliai</v>
      </c>
      <c r="R38" s="478" t="str">
        <f>'[3]5.Grup_T'!$E$9</f>
        <v>II.2.2.2.aikštelės</v>
      </c>
      <c r="S38" s="478" t="str">
        <f>'[3]5.Grup_T'!$E$10</f>
        <v>II.2.2.3.šaligatviai</v>
      </c>
      <c r="T38" s="478" t="str">
        <f>'[3]5.Grup_T'!$E$11</f>
        <v xml:space="preserve">II.2.2.4.tvoros </v>
      </c>
    </row>
    <row r="39" spans="1:20">
      <c r="A39" s="584"/>
      <c r="B39" s="619" t="s">
        <v>603</v>
      </c>
      <c r="C39" s="620" t="s">
        <v>21</v>
      </c>
      <c r="D39" s="611">
        <f t="shared" si="1"/>
        <v>4799.2059599999993</v>
      </c>
      <c r="E39" s="676">
        <f>IFERROR(SUMIFS('[3]6.Turtas'!$M$4:$M$5482,'[3]6.Turtas'!$AI$4:$AI$5482,"",'[3]6.Turtas'!$E$4:$E$5482,$Q39,'[3]6.Turtas'!$F$4:$F$5482,E$6)/1000,0)</f>
        <v>0</v>
      </c>
      <c r="F39" s="612">
        <f t="shared" si="25"/>
        <v>1496.0125400000002</v>
      </c>
      <c r="G39" s="677">
        <f>IFERROR(SUMIFS('[3]6.Turtas'!$M$4:$M$5482,'[3]6.Turtas'!$AI$4:$AI$5482,"",'[3]6.Turtas'!$E$4:$E$5482,$Q39,'[3]6.Turtas'!$F$4:$F$5482,G$6)/1000,0)</f>
        <v>0</v>
      </c>
      <c r="H39" s="678">
        <f>IFERROR(SUMIFS('[3]6.Turtas'!$M$4:$M$5482,'[3]6.Turtas'!$AI$4:$AI$5482,"",'[3]6.Turtas'!$E$4:$E$5482,$Q39,'[3]6.Turtas'!$F$4:$F$5482,H$6)/1000,0)</f>
        <v>0</v>
      </c>
      <c r="I39" s="679">
        <f>IFERROR(SUMIFS('[3]6.Turtas'!$M$4:$M$5482,'[3]6.Turtas'!$AI$4:$AI$5482,"",'[3]6.Turtas'!$E$4:$E$5482,$Q39,'[3]6.Turtas'!$F$4:$F$5482,I$6)/1000,0)</f>
        <v>1496.0125400000002</v>
      </c>
      <c r="J39" s="616">
        <f t="shared" si="23"/>
        <v>3303.1934199999996</v>
      </c>
      <c r="K39" s="677">
        <f>IFERROR(SUMIFS('[3]6.Turtas'!$M$4:$M$5482,'[3]6.Turtas'!$AI$4:$AI$5482,"",'[3]6.Turtas'!$E$4:$E$5482,$Q39,'[3]6.Turtas'!$F$4:$F$5482,K$6)/1000,0)</f>
        <v>3303.1934199999996</v>
      </c>
      <c r="L39" s="678">
        <f>IFERROR(SUMIFS('[3]6.Turtas'!$M$4:$M$5482,'[3]6.Turtas'!$AI$4:$AI$5482,"",'[3]6.Turtas'!$E$4:$E$5482,$Q39,'[3]6.Turtas'!$F$4:$F$5482,L$6)/1000,0)</f>
        <v>0</v>
      </c>
      <c r="M39" s="679">
        <f>IFERROR(SUMIFS('[3]6.Turtas'!$M$4:$M$5482,'[3]6.Turtas'!$AI$4:$AI$5482,"",'[3]6.Turtas'!$E$4:$E$5482,$Q39,'[3]6.Turtas'!$F$4:$F$5482,M$6)/1000,0)</f>
        <v>0</v>
      </c>
      <c r="N39" s="680">
        <f>IFERROR(SUMIFS('[3]6.Turtas'!$M$4:$M$5482,'[3]6.Turtas'!$AI$4:$AI$5482,"",'[3]6.Turtas'!$E$4:$E$5482,$Q39,'[3]6.Turtas'!$F$4:$F$5482,N$6)/1000,0)</f>
        <v>0</v>
      </c>
      <c r="O39" s="681">
        <f>IFERROR(SUMIFS('[3]6.Turtas'!$M$4:$M$5482,'[3]6.Turtas'!$AI$4:$AI$5482,"",'[3]6.Turtas'!$E$4:$E$5482,$Q39,'[3]6.Turtas'!$F$4:$F$5482,O$6)/1000,0)</f>
        <v>0</v>
      </c>
      <c r="P39" s="682">
        <f>IFERROR(SUMIFS('[3]6.Turtas'!$M$4:$M$5482,'[3]6.Turtas'!$AI$4:$AI$5482,"",'[3]6.Turtas'!$E$4:$E$5482,$Q39,'[3]6.Turtas'!$F$4:$F$5482,P$6)/1000,0)</f>
        <v>0</v>
      </c>
      <c r="Q39" s="478" t="str">
        <f>'[3]5.Grup_T'!$E$12</f>
        <v>II.2.3.vamzdynai</v>
      </c>
      <c r="R39" s="136"/>
      <c r="S39" s="136"/>
      <c r="T39" s="136"/>
    </row>
    <row r="40" spans="1:20" ht="38.25">
      <c r="A40" s="584"/>
      <c r="B40" s="619" t="s">
        <v>604</v>
      </c>
      <c r="C40" s="620" t="s">
        <v>594</v>
      </c>
      <c r="D40" s="611">
        <f t="shared" si="1"/>
        <v>133.10385000000002</v>
      </c>
      <c r="E40" s="676">
        <f>IFERROR(SUMIFS('[3]6.Turtas'!$M$4:$M$5482,'[3]6.Turtas'!$AI$4:$AI$5482,"",'[3]6.Turtas'!$E$4:$E$5482,$Q40,'[3]6.Turtas'!$F$4:$F$5482,E$6)/1000,0)</f>
        <v>0</v>
      </c>
      <c r="F40" s="612">
        <f t="shared" si="25"/>
        <v>85.010140000000007</v>
      </c>
      <c r="G40" s="677">
        <f>IFERROR(SUMIFS('[3]6.Turtas'!$M$4:$M$5482,'[3]6.Turtas'!$AI$4:$AI$5482,"",'[3]6.Turtas'!$E$4:$E$5482,$Q40,'[3]6.Turtas'!$F$4:$F$5482,G$6)/1000,0)</f>
        <v>9</v>
      </c>
      <c r="H40" s="678">
        <f>IFERROR(SUMIFS('[3]6.Turtas'!$M$4:$M$5482,'[3]6.Turtas'!$AI$4:$AI$5482,"",'[3]6.Turtas'!$E$4:$E$5482,$Q40,'[3]6.Turtas'!$F$4:$F$5482,H$6)/1000,0)</f>
        <v>36.329850000000008</v>
      </c>
      <c r="I40" s="679">
        <f>IFERROR(SUMIFS('[3]6.Turtas'!$M$4:$M$5482,'[3]6.Turtas'!$AI$4:$AI$5482,"",'[3]6.Turtas'!$E$4:$E$5482,$Q40,'[3]6.Turtas'!$F$4:$F$5482,I$6)/1000,0)</f>
        <v>39.680289999999999</v>
      </c>
      <c r="J40" s="616">
        <f t="shared" si="23"/>
        <v>47.425710000000002</v>
      </c>
      <c r="K40" s="677">
        <f>IFERROR(SUMIFS('[3]6.Turtas'!$M$4:$M$5482,'[3]6.Turtas'!$AI$4:$AI$5482,"",'[3]6.Turtas'!$E$4:$E$5482,$Q40,'[3]6.Turtas'!$F$4:$F$5482,K$6)/1000,0)</f>
        <v>0</v>
      </c>
      <c r="L40" s="678">
        <f>IFERROR(SUMIFS('[3]6.Turtas'!$M$4:$M$5482,'[3]6.Turtas'!$AI$4:$AI$5482,"",'[3]6.Turtas'!$E$4:$E$5482,$Q40,'[3]6.Turtas'!$F$4:$F$5482,L$6)/1000,0)</f>
        <v>47.425710000000002</v>
      </c>
      <c r="M40" s="679">
        <f>IFERROR(SUMIFS('[3]6.Turtas'!$M$4:$M$5482,'[3]6.Turtas'!$AI$4:$AI$5482,"",'[3]6.Turtas'!$E$4:$E$5482,$Q40,'[3]6.Turtas'!$F$4:$F$5482,M$6)/1000,0)</f>
        <v>0</v>
      </c>
      <c r="N40" s="680">
        <f>IFERROR(SUMIFS('[3]6.Turtas'!$M$4:$M$5482,'[3]6.Turtas'!$AI$4:$AI$5482,"",'[3]6.Turtas'!$E$4:$E$5482,$Q40,'[3]6.Turtas'!$F$4:$F$5482,N$6)/1000,0)</f>
        <v>0</v>
      </c>
      <c r="O40" s="681">
        <f>IFERROR(SUMIFS('[3]6.Turtas'!$M$4:$M$5482,'[3]6.Turtas'!$AI$4:$AI$5482,"",'[3]6.Turtas'!$E$4:$E$5482,$Q40,'[3]6.Turtas'!$F$4:$F$5482,O$6)/1000,0)</f>
        <v>0</v>
      </c>
      <c r="P40" s="682">
        <f>IFERROR(SUMIFS('[3]6.Turtas'!$M$4:$M$5482,'[3]6.Turtas'!$AI$4:$AI$5482,"",'[3]6.Turtas'!$E$4:$E$5482,$Q40,'[3]6.Turtas'!$F$4:$F$5482,P$6)/1000,0)</f>
        <v>0.66800000000000004</v>
      </c>
      <c r="Q40" s="478" t="str">
        <f>'[3]5.Grup_T'!$E$13</f>
        <v>II.2.4.Kiti įrenginiai</v>
      </c>
      <c r="R40" s="136"/>
      <c r="S40" s="136"/>
      <c r="T40" s="136"/>
    </row>
    <row r="41" spans="1:20">
      <c r="A41" s="584"/>
      <c r="B41" s="609" t="s">
        <v>299</v>
      </c>
      <c r="C41" s="628" t="s">
        <v>25</v>
      </c>
      <c r="D41" s="611">
        <f t="shared" si="1"/>
        <v>76.125189999999989</v>
      </c>
      <c r="E41" s="612">
        <f>SUM(E42:E43)</f>
        <v>0</v>
      </c>
      <c r="F41" s="612">
        <f t="shared" si="25"/>
        <v>57.541349999999994</v>
      </c>
      <c r="G41" s="613">
        <f>SUM(G42:G43)</f>
        <v>22.257279999999994</v>
      </c>
      <c r="H41" s="614">
        <f>SUM(H42:H43)</f>
        <v>3.8672499999999999</v>
      </c>
      <c r="I41" s="615">
        <f>SUM(I42:I43)</f>
        <v>31.416820000000005</v>
      </c>
      <c r="J41" s="616">
        <f t="shared" si="23"/>
        <v>12.899059999999999</v>
      </c>
      <c r="K41" s="613">
        <f t="shared" ref="K41:P41" si="27">SUM(K42:K43)</f>
        <v>6.0473199999999991</v>
      </c>
      <c r="L41" s="614">
        <f t="shared" si="27"/>
        <v>5.87974</v>
      </c>
      <c r="M41" s="615">
        <f t="shared" si="27"/>
        <v>0.97199999999999998</v>
      </c>
      <c r="N41" s="617">
        <f t="shared" si="27"/>
        <v>0</v>
      </c>
      <c r="O41" s="618">
        <f t="shared" si="27"/>
        <v>0</v>
      </c>
      <c r="P41" s="612">
        <f t="shared" si="27"/>
        <v>5.6847799999999991</v>
      </c>
      <c r="Q41" s="136"/>
      <c r="R41" s="136"/>
      <c r="S41" s="136"/>
      <c r="T41" s="136"/>
    </row>
    <row r="42" spans="1:20" ht="51.75">
      <c r="A42" s="584"/>
      <c r="B42" s="619" t="s">
        <v>301</v>
      </c>
      <c r="C42" s="629" t="s">
        <v>595</v>
      </c>
      <c r="D42" s="611">
        <f t="shared" si="1"/>
        <v>71.287949999999995</v>
      </c>
      <c r="E42" s="676">
        <f>IFERROR(SUMIFS('[3]6.Turtas'!$M$4:$M$5482,'[3]6.Turtas'!$AI$4:$AI$5482,"",'[3]6.Turtas'!$E$4:$E$5482,$Q42,'[3]6.Turtas'!$F$4:$F$5482,E$6)/1000,0)</f>
        <v>0</v>
      </c>
      <c r="F42" s="612">
        <f t="shared" si="25"/>
        <v>57.541349999999994</v>
      </c>
      <c r="G42" s="677">
        <f>IFERROR(SUMIFS('[3]6.Turtas'!$M$4:$M$5482,'[3]6.Turtas'!$AI$4:$AI$5482,"",'[3]6.Turtas'!$E$4:$E$5482,$Q42,'[3]6.Turtas'!$F$4:$F$5482,G$6)/1000,0)</f>
        <v>22.257279999999994</v>
      </c>
      <c r="H42" s="678">
        <f>IFERROR(SUMIFS('[3]6.Turtas'!$M$4:$M$5482,'[3]6.Turtas'!$AI$4:$AI$5482,"",'[3]6.Turtas'!$E$4:$E$5482,$Q42,'[3]6.Turtas'!$F$4:$F$5482,H$6)/1000,0)</f>
        <v>3.8672499999999999</v>
      </c>
      <c r="I42" s="679">
        <f>IFERROR(SUMIFS('[3]6.Turtas'!$M$4:$M$5482,'[3]6.Turtas'!$AI$4:$AI$5482,"",'[3]6.Turtas'!$E$4:$E$5482,$Q42,'[3]6.Turtas'!$F$4:$F$5482,I$6)/1000,0)</f>
        <v>31.416820000000005</v>
      </c>
      <c r="J42" s="616">
        <f t="shared" si="23"/>
        <v>8.0618200000000009</v>
      </c>
      <c r="K42" s="677">
        <f>IFERROR(SUMIFS('[3]6.Turtas'!$M$4:$M$5482,'[3]6.Turtas'!$AI$4:$AI$5482,"",'[3]6.Turtas'!$E$4:$E$5482,$Q42,'[3]6.Turtas'!$F$4:$F$5482,K$6)/1000,0)</f>
        <v>2.18208</v>
      </c>
      <c r="L42" s="678">
        <f>IFERROR(SUMIFS('[3]6.Turtas'!$M$4:$M$5482,'[3]6.Turtas'!$AI$4:$AI$5482,"",'[3]6.Turtas'!$E$4:$E$5482,$Q42,'[3]6.Turtas'!$F$4:$F$5482,L$6)/1000,0)</f>
        <v>5.87974</v>
      </c>
      <c r="M42" s="679">
        <f>IFERROR(SUMIFS('[3]6.Turtas'!$M$4:$M$5482,'[3]6.Turtas'!$AI$4:$AI$5482,"",'[3]6.Turtas'!$E$4:$E$5482,$Q42,'[3]6.Turtas'!$F$4:$F$5482,M$6)/1000,0)</f>
        <v>0</v>
      </c>
      <c r="N42" s="680">
        <f>IFERROR(SUMIFS('[3]6.Turtas'!$M$4:$M$5482,'[3]6.Turtas'!$AI$4:$AI$5482,"",'[3]6.Turtas'!$E$4:$E$5482,$Q42,'[3]6.Turtas'!$F$4:$F$5482,N$6)/1000,0)</f>
        <v>0</v>
      </c>
      <c r="O42" s="681">
        <f>IFERROR(SUMIFS('[3]6.Turtas'!$M$4:$M$5482,'[3]6.Turtas'!$AI$4:$AI$5482,"",'[3]6.Turtas'!$E$4:$E$5482,$Q42,'[3]6.Turtas'!$F$4:$F$5482,O$6)/1000,0)</f>
        <v>0</v>
      </c>
      <c r="P42" s="682">
        <f>IFERROR(SUMIFS('[3]6.Turtas'!$M$4:$M$5482,'[3]6.Turtas'!$AI$4:$AI$5482,"",'[3]6.Turtas'!$E$4:$E$5482,$Q42,'[3]6.Turtas'!$F$4:$F$5482,P$6)/1000,0)</f>
        <v>5.6847799999999991</v>
      </c>
      <c r="Q42" s="478" t="str">
        <f>'[3]5.Grup_T'!$E$14</f>
        <v>II.3.1.vandens siurbliai, nuotekų ir dumblo siurbliai virš 5 kW, kita įranga</v>
      </c>
      <c r="R42" s="136"/>
      <c r="S42" s="136"/>
      <c r="T42" s="136"/>
    </row>
    <row r="43" spans="1:20">
      <c r="A43" s="584"/>
      <c r="B43" s="619" t="s">
        <v>302</v>
      </c>
      <c r="C43" s="629" t="s">
        <v>29</v>
      </c>
      <c r="D43" s="611">
        <f t="shared" si="1"/>
        <v>4.8372399999999995</v>
      </c>
      <c r="E43" s="676">
        <f>IFERROR(SUMIFS('[3]6.Turtas'!$M$4:$M$5482,'[3]6.Turtas'!$AI$4:$AI$5482,"",'[3]6.Turtas'!$E$4:$E$5482,$Q43,'[3]6.Turtas'!$F$4:$F$5482,E$6)/1000,0)</f>
        <v>0</v>
      </c>
      <c r="F43" s="612">
        <f t="shared" si="25"/>
        <v>0</v>
      </c>
      <c r="G43" s="677">
        <f>IFERROR(SUMIFS('[3]6.Turtas'!$M$4:$M$5482,'[3]6.Turtas'!$AI$4:$AI$5482,"",'[3]6.Turtas'!$E$4:$E$5482,$Q43,'[3]6.Turtas'!$F$4:$F$5482,G$6)/1000,0)</f>
        <v>0</v>
      </c>
      <c r="H43" s="678">
        <f>IFERROR(SUMIFS('[3]6.Turtas'!$M$4:$M$5482,'[3]6.Turtas'!$AI$4:$AI$5482,"",'[3]6.Turtas'!$E$4:$E$5482,$Q43,'[3]6.Turtas'!$F$4:$F$5482,H$6)/1000,0)</f>
        <v>0</v>
      </c>
      <c r="I43" s="679">
        <f>IFERROR(SUMIFS('[3]6.Turtas'!$M$4:$M$5482,'[3]6.Turtas'!$AI$4:$AI$5482,"",'[3]6.Turtas'!$E$4:$E$5482,$Q43,'[3]6.Turtas'!$F$4:$F$5482,I$6)/1000,0)</f>
        <v>0</v>
      </c>
      <c r="J43" s="616">
        <f t="shared" si="23"/>
        <v>4.8372399999999995</v>
      </c>
      <c r="K43" s="677">
        <f>IFERROR(SUMIFS('[3]6.Turtas'!$M$4:$M$5482,'[3]6.Turtas'!$AI$4:$AI$5482,"",'[3]6.Turtas'!$E$4:$E$5482,$Q43,'[3]6.Turtas'!$F$4:$F$5482,K$6)/1000,0)</f>
        <v>3.8652399999999996</v>
      </c>
      <c r="L43" s="678">
        <f>IFERROR(SUMIFS('[3]6.Turtas'!$M$4:$M$5482,'[3]6.Turtas'!$AI$4:$AI$5482,"",'[3]6.Turtas'!$E$4:$E$5482,$Q43,'[3]6.Turtas'!$F$4:$F$5482,L$6)/1000,0)</f>
        <v>0</v>
      </c>
      <c r="M43" s="679">
        <f>IFERROR(SUMIFS('[3]6.Turtas'!$M$4:$M$5482,'[3]6.Turtas'!$AI$4:$AI$5482,"",'[3]6.Turtas'!$E$4:$E$5482,$Q43,'[3]6.Turtas'!$F$4:$F$5482,M$6)/1000,0)</f>
        <v>0.97199999999999998</v>
      </c>
      <c r="N43" s="680">
        <f>IFERROR(SUMIFS('[3]6.Turtas'!$M$4:$M$5482,'[3]6.Turtas'!$AI$4:$AI$5482,"",'[3]6.Turtas'!$E$4:$E$5482,$Q43,'[3]6.Turtas'!$F$4:$F$5482,N$6)/1000,0)</f>
        <v>0</v>
      </c>
      <c r="O43" s="681">
        <f>IFERROR(SUMIFS('[3]6.Turtas'!$M$4:$M$5482,'[3]6.Turtas'!$AI$4:$AI$5482,"",'[3]6.Turtas'!$E$4:$E$5482,$Q43,'[3]6.Turtas'!$F$4:$F$5482,O$6)/1000,0)</f>
        <v>0</v>
      </c>
      <c r="P43" s="682">
        <f>IFERROR(SUMIFS('[3]6.Turtas'!$M$4:$M$5482,'[3]6.Turtas'!$AI$4:$AI$5482,"",'[3]6.Turtas'!$E$4:$E$5482,$Q43,'[3]6.Turtas'!$F$4:$F$5482,P$6)/1000,0)</f>
        <v>0</v>
      </c>
      <c r="Q43" s="478" t="str">
        <f>'[3]5.Grup_T'!$E$15</f>
        <v>II.3.2.nuotekų ir dumblo siurbliai iki 5 kW</v>
      </c>
      <c r="R43" s="136"/>
      <c r="S43" s="136"/>
      <c r="T43" s="136"/>
    </row>
    <row r="44" spans="1:20">
      <c r="A44" s="584"/>
      <c r="B44" s="609" t="s">
        <v>304</v>
      </c>
      <c r="C44" s="628" t="s">
        <v>31</v>
      </c>
      <c r="D44" s="611">
        <f t="shared" si="1"/>
        <v>38.313359999999996</v>
      </c>
      <c r="E44" s="612">
        <f>SUM(E45:E46)</f>
        <v>1.3254300000000001</v>
      </c>
      <c r="F44" s="612">
        <f t="shared" si="25"/>
        <v>23.04569</v>
      </c>
      <c r="G44" s="613">
        <f>SUM(G45:G46)</f>
        <v>15.520729999999999</v>
      </c>
      <c r="H44" s="614">
        <f>SUM(H45:H46)</f>
        <v>1.4710699999999999</v>
      </c>
      <c r="I44" s="615">
        <f>SUM(I45:I46)</f>
        <v>6.0538900000000009</v>
      </c>
      <c r="J44" s="616">
        <f t="shared" si="23"/>
        <v>12.33352</v>
      </c>
      <c r="K44" s="613">
        <f t="shared" ref="K44:P44" si="28">SUM(K45:K46)</f>
        <v>2.5603999999999996</v>
      </c>
      <c r="L44" s="614">
        <f t="shared" si="28"/>
        <v>8.3191100000000002</v>
      </c>
      <c r="M44" s="615">
        <f t="shared" si="28"/>
        <v>1.45401</v>
      </c>
      <c r="N44" s="617">
        <f t="shared" si="28"/>
        <v>0</v>
      </c>
      <c r="O44" s="618">
        <f t="shared" si="28"/>
        <v>0</v>
      </c>
      <c r="P44" s="612">
        <f t="shared" si="28"/>
        <v>1.6087199999999999</v>
      </c>
      <c r="Q44" s="136"/>
      <c r="R44" s="136"/>
      <c r="S44" s="136"/>
      <c r="T44" s="136"/>
    </row>
    <row r="45" spans="1:20">
      <c r="A45" s="584"/>
      <c r="B45" s="619" t="s">
        <v>305</v>
      </c>
      <c r="C45" s="629" t="s">
        <v>596</v>
      </c>
      <c r="D45" s="611">
        <f t="shared" si="1"/>
        <v>2.0879900000000005</v>
      </c>
      <c r="E45" s="683">
        <f>IFERROR(SUMIFS('[3]6.Turtas'!$M$4:$M$5482,'[3]6.Turtas'!$AI$4:$AI$5482,"",'[3]6.Turtas'!$E$4:$E$5482,$Q45,'[3]6.Turtas'!$F$4:$F$5482,E$6)/1000,0)</f>
        <v>0</v>
      </c>
      <c r="F45" s="631">
        <f t="shared" si="25"/>
        <v>2.0879900000000005</v>
      </c>
      <c r="G45" s="684">
        <f>IFERROR(SUMIFS('[3]6.Turtas'!$M$4:$M$5482,'[3]6.Turtas'!$AI$4:$AI$5482,"",'[3]6.Turtas'!$E$4:$E$5482,$Q45,'[3]6.Turtas'!$F$4:$F$5482,G$6)/1000,0)</f>
        <v>0.45200000000000001</v>
      </c>
      <c r="H45" s="685">
        <f>IFERROR(SUMIFS('[3]6.Turtas'!$M$4:$M$5482,'[3]6.Turtas'!$AI$4:$AI$5482,"",'[3]6.Turtas'!$E$4:$E$5482,$Q45,'[3]6.Turtas'!$F$4:$F$5482,H$6)/1000,0)</f>
        <v>0</v>
      </c>
      <c r="I45" s="686">
        <f>IFERROR(SUMIFS('[3]6.Turtas'!$M$4:$M$5482,'[3]6.Turtas'!$AI$4:$AI$5482,"",'[3]6.Turtas'!$E$4:$E$5482,$Q45,'[3]6.Turtas'!$F$4:$F$5482,I$6)/1000,0)</f>
        <v>1.6359900000000005</v>
      </c>
      <c r="J45" s="635">
        <f t="shared" si="23"/>
        <v>0</v>
      </c>
      <c r="K45" s="684">
        <f>IFERROR(SUMIFS('[3]6.Turtas'!$M$4:$M$5482,'[3]6.Turtas'!$AI$4:$AI$5482,"",'[3]6.Turtas'!$E$4:$E$5482,$Q45,'[3]6.Turtas'!$F$4:$F$5482,K$6)/1000,0)</f>
        <v>0</v>
      </c>
      <c r="L45" s="685">
        <f>IFERROR(SUMIFS('[3]6.Turtas'!$M$4:$M$5482,'[3]6.Turtas'!$AI$4:$AI$5482,"",'[3]6.Turtas'!$E$4:$E$5482,$Q45,'[3]6.Turtas'!$F$4:$F$5482,L$6)/1000,0)</f>
        <v>0</v>
      </c>
      <c r="M45" s="686">
        <f>IFERROR(SUMIFS('[3]6.Turtas'!$M$4:$M$5482,'[3]6.Turtas'!$AI$4:$AI$5482,"",'[3]6.Turtas'!$E$4:$E$5482,$Q45,'[3]6.Turtas'!$F$4:$F$5482,M$6)/1000,0)</f>
        <v>0</v>
      </c>
      <c r="N45" s="687">
        <f>IFERROR(SUMIFS('[3]6.Turtas'!$M$4:$M$5482,'[3]6.Turtas'!$AI$4:$AI$5482,"",'[3]6.Turtas'!$E$4:$E$5482,$Q45,'[3]6.Turtas'!$F$4:$F$5482,N$6)/1000,0)</f>
        <v>0</v>
      </c>
      <c r="O45" s="681">
        <f>IFERROR(SUMIFS('[3]6.Turtas'!$M$4:$M$5482,'[3]6.Turtas'!$AI$4:$AI$5482,"",'[3]6.Turtas'!$E$4:$E$5482,$Q45,'[3]6.Turtas'!$F$4:$F$5482,O$6)/1000,0)</f>
        <v>0</v>
      </c>
      <c r="P45" s="682">
        <f>IFERROR(SUMIFS('[3]6.Turtas'!$M$4:$M$5482,'[3]6.Turtas'!$AI$4:$AI$5482,"",'[3]6.Turtas'!$E$4:$E$5482,$Q45,'[3]6.Turtas'!$F$4:$F$5482,P$6)/1000,0)</f>
        <v>0</v>
      </c>
      <c r="Q45" s="478" t="str">
        <f>'[3]5.Grup_T'!$E$16</f>
        <v>II.4.1. apskaitos prietaisai</v>
      </c>
      <c r="R45" s="136"/>
      <c r="S45" s="136"/>
      <c r="T45" s="136"/>
    </row>
    <row r="46" spans="1:20" ht="26.25">
      <c r="A46" s="584"/>
      <c r="B46" s="630" t="s">
        <v>305</v>
      </c>
      <c r="C46" s="688" t="s">
        <v>597</v>
      </c>
      <c r="D46" s="611">
        <f t="shared" si="1"/>
        <v>36.225369999999998</v>
      </c>
      <c r="E46" s="683">
        <f>IFERROR(SUMIFS('[3]6.Turtas'!$M$4:$M$5482,'[3]6.Turtas'!$AI$4:$AI$5482,"",'[3]6.Turtas'!$E$4:$E$5482,$Q46,'[3]6.Turtas'!$F$4:$F$5482,E$6)/1000,0)</f>
        <v>1.3254300000000001</v>
      </c>
      <c r="F46" s="631">
        <f t="shared" si="25"/>
        <v>20.957699999999999</v>
      </c>
      <c r="G46" s="684">
        <f>IFERROR(SUMIFS('[3]6.Turtas'!$M$4:$M$5482,'[3]6.Turtas'!$AI$4:$AI$5482,"",'[3]6.Turtas'!$E$4:$E$5482,$Q46,'[3]6.Turtas'!$F$4:$F$5482,G$6)/1000,0)</f>
        <v>15.068729999999999</v>
      </c>
      <c r="H46" s="685">
        <f>IFERROR(SUMIFS('[3]6.Turtas'!$M$4:$M$5482,'[3]6.Turtas'!$AI$4:$AI$5482,"",'[3]6.Turtas'!$E$4:$E$5482,$Q46,'[3]6.Turtas'!$F$4:$F$5482,H$6)/1000,0)</f>
        <v>1.4710699999999999</v>
      </c>
      <c r="I46" s="686">
        <f>IFERROR(SUMIFS('[3]6.Turtas'!$M$4:$M$5482,'[3]6.Turtas'!$AI$4:$AI$5482,"",'[3]6.Turtas'!$E$4:$E$5482,$Q46,'[3]6.Turtas'!$F$4:$F$5482,I$6)/1000,0)</f>
        <v>4.4179000000000004</v>
      </c>
      <c r="J46" s="635">
        <f t="shared" si="23"/>
        <v>12.33352</v>
      </c>
      <c r="K46" s="684">
        <f>IFERROR(SUMIFS('[3]6.Turtas'!$M$4:$M$5482,'[3]6.Turtas'!$AI$4:$AI$5482,"",'[3]6.Turtas'!$E$4:$E$5482,$Q46,'[3]6.Turtas'!$F$4:$F$5482,K$6)/1000,0)</f>
        <v>2.5603999999999996</v>
      </c>
      <c r="L46" s="685">
        <f>IFERROR(SUMIFS('[3]6.Turtas'!$M$4:$M$5482,'[3]6.Turtas'!$AI$4:$AI$5482,"",'[3]6.Turtas'!$E$4:$E$5482,$Q46,'[3]6.Turtas'!$F$4:$F$5482,L$6)/1000,0)</f>
        <v>8.3191100000000002</v>
      </c>
      <c r="M46" s="686">
        <f>IFERROR(SUMIFS('[3]6.Turtas'!$M$4:$M$5482,'[3]6.Turtas'!$AI$4:$AI$5482,"",'[3]6.Turtas'!$E$4:$E$5482,$Q46,'[3]6.Turtas'!$F$4:$F$5482,M$6)/1000,0)</f>
        <v>1.45401</v>
      </c>
      <c r="N46" s="687">
        <f>IFERROR(SUMIFS('[3]6.Turtas'!$M$4:$M$5482,'[3]6.Turtas'!$AI$4:$AI$5482,"",'[3]6.Turtas'!$E$4:$E$5482,$Q46,'[3]6.Turtas'!$F$4:$F$5482,N$6)/1000,0)</f>
        <v>0</v>
      </c>
      <c r="O46" s="681">
        <f>IFERROR(SUMIFS('[3]6.Turtas'!$M$4:$M$5482,'[3]6.Turtas'!$AI$4:$AI$5482,"",'[3]6.Turtas'!$E$4:$E$5482,$Q46,'[3]6.Turtas'!$F$4:$F$5482,O$6)/1000,0)</f>
        <v>0</v>
      </c>
      <c r="P46" s="682">
        <f>IFERROR(SUMIFS('[3]6.Turtas'!$M$4:$M$5482,'[3]6.Turtas'!$AI$4:$AI$5482,"",'[3]6.Turtas'!$E$4:$E$5482,$Q46,'[3]6.Turtas'!$F$4:$F$5482,P$6)/1000,0)</f>
        <v>1.6087199999999999</v>
      </c>
      <c r="Q46" s="478" t="str">
        <f>'[3]5.Grup_T'!$E$17</f>
        <v>II.4.2. įrankiai</v>
      </c>
      <c r="R46" s="136"/>
      <c r="S46" s="136"/>
      <c r="T46" s="136"/>
    </row>
    <row r="47" spans="1:20">
      <c r="A47" s="584"/>
      <c r="B47" s="609" t="s">
        <v>309</v>
      </c>
      <c r="C47" s="640" t="s">
        <v>37</v>
      </c>
      <c r="D47" s="641">
        <f t="shared" si="1"/>
        <v>15.090900000000001</v>
      </c>
      <c r="E47" s="642">
        <f>SUM(E48:E49)</f>
        <v>2.2928600000000001</v>
      </c>
      <c r="F47" s="642">
        <f t="shared" si="25"/>
        <v>3.5136700000000003</v>
      </c>
      <c r="G47" s="643">
        <f>SUM(G48:G49)</f>
        <v>0</v>
      </c>
      <c r="H47" s="644">
        <f>SUM(H48:H49)</f>
        <v>0</v>
      </c>
      <c r="I47" s="645">
        <f>SUM(I48:I49)</f>
        <v>3.5136700000000003</v>
      </c>
      <c r="J47" s="646">
        <f t="shared" si="23"/>
        <v>9.2843700000000009</v>
      </c>
      <c r="K47" s="643">
        <f t="shared" ref="K47:P47" si="29">SUM(K48:K49)</f>
        <v>9.2843700000000009</v>
      </c>
      <c r="L47" s="644">
        <f t="shared" si="29"/>
        <v>0</v>
      </c>
      <c r="M47" s="645">
        <f t="shared" si="29"/>
        <v>0</v>
      </c>
      <c r="N47" s="647">
        <f t="shared" si="29"/>
        <v>0</v>
      </c>
      <c r="O47" s="648">
        <f t="shared" si="29"/>
        <v>0</v>
      </c>
      <c r="P47" s="642">
        <f t="shared" si="29"/>
        <v>0</v>
      </c>
      <c r="Q47" s="136"/>
      <c r="R47" s="136"/>
      <c r="S47" s="136"/>
      <c r="T47" s="136"/>
    </row>
    <row r="48" spans="1:20">
      <c r="A48" s="584"/>
      <c r="B48" s="649" t="s">
        <v>311</v>
      </c>
      <c r="C48" s="650" t="s">
        <v>39</v>
      </c>
      <c r="D48" s="651">
        <f t="shared" si="1"/>
        <v>2.2928600000000001</v>
      </c>
      <c r="E48" s="689">
        <f>IFERROR(SUMIFS('[3]6.Turtas'!$M$4:$M$5482,'[3]6.Turtas'!$AI$4:$AI$5482,"",'[3]6.Turtas'!$E$4:$E$5482,$Q48,'[3]6.Turtas'!$F$4:$F$5482,E$6)/1000,0)</f>
        <v>2.2928600000000001</v>
      </c>
      <c r="F48" s="652">
        <f t="shared" si="25"/>
        <v>0</v>
      </c>
      <c r="G48" s="690">
        <f>IFERROR(SUMIFS('[3]6.Turtas'!$M$4:$M$5482,'[3]6.Turtas'!$AI$4:$AI$5482,"",'[3]6.Turtas'!$E$4:$E$5482,$Q48,'[3]6.Turtas'!$F$4:$F$5482,G$6)/1000,0)</f>
        <v>0</v>
      </c>
      <c r="H48" s="691">
        <f>IFERROR(SUMIFS('[3]6.Turtas'!$M$4:$M$5482,'[3]6.Turtas'!$AI$4:$AI$5482,"",'[3]6.Turtas'!$E$4:$E$5482,$Q48,'[3]6.Turtas'!$F$4:$F$5482,H$6)/1000,0)</f>
        <v>0</v>
      </c>
      <c r="I48" s="692">
        <f>IFERROR(SUMIFS('[3]6.Turtas'!$M$4:$M$5482,'[3]6.Turtas'!$AI$4:$AI$5482,"",'[3]6.Turtas'!$E$4:$E$5482,$Q48,'[3]6.Turtas'!$F$4:$F$5482,I$6)/1000,0)</f>
        <v>0</v>
      </c>
      <c r="J48" s="409">
        <f t="shared" si="23"/>
        <v>0</v>
      </c>
      <c r="K48" s="690">
        <f>IFERROR(SUMIFS('[3]6.Turtas'!$M$4:$M$5482,'[3]6.Turtas'!$AI$4:$AI$5482,"",'[3]6.Turtas'!$E$4:$E$5482,$Q48,'[3]6.Turtas'!$F$4:$F$5482,K$6)/1000,0)</f>
        <v>0</v>
      </c>
      <c r="L48" s="691">
        <f>IFERROR(SUMIFS('[3]6.Turtas'!$M$4:$M$5482,'[3]6.Turtas'!$AI$4:$AI$5482,"",'[3]6.Turtas'!$E$4:$E$5482,$Q48,'[3]6.Turtas'!$F$4:$F$5482,L$6)/1000,0)</f>
        <v>0</v>
      </c>
      <c r="M48" s="692">
        <f>IFERROR(SUMIFS('[3]6.Turtas'!$M$4:$M$5482,'[3]6.Turtas'!$AI$4:$AI$5482,"",'[3]6.Turtas'!$E$4:$E$5482,$Q48,'[3]6.Turtas'!$F$4:$F$5482,M$6)/1000,0)</f>
        <v>0</v>
      </c>
      <c r="N48" s="693">
        <f>IFERROR(SUMIFS('[3]6.Turtas'!$M$4:$M$5482,'[3]6.Turtas'!$AI$4:$AI$5482,"",'[3]6.Turtas'!$E$4:$E$5482,$Q48,'[3]6.Turtas'!$F$4:$F$5482,N$6)/1000,0)</f>
        <v>0</v>
      </c>
      <c r="O48" s="681">
        <f>IFERROR(SUMIFS('[3]6.Turtas'!$M$4:$M$5482,'[3]6.Turtas'!$AI$4:$AI$5482,"",'[3]6.Turtas'!$E$4:$E$5482,$Q48,'[3]6.Turtas'!$F$4:$F$5482,O$6)/1000,0)</f>
        <v>0</v>
      </c>
      <c r="P48" s="682">
        <f>IFERROR(SUMIFS('[3]6.Turtas'!$M$4:$M$5482,'[3]6.Turtas'!$AI$4:$AI$5482,"",'[3]6.Turtas'!$E$4:$E$5482,$Q48,'[3]6.Turtas'!$F$4:$F$5482,P$6)/1000,0)</f>
        <v>0</v>
      </c>
      <c r="Q48" s="136" t="str">
        <f>'[3]5.Grup_T'!$E$18</f>
        <v>II.5.1.lengvieji automobiliai</v>
      </c>
      <c r="R48" s="136"/>
      <c r="S48" s="136"/>
      <c r="T48" s="136"/>
    </row>
    <row r="49" spans="1:20" ht="26.25">
      <c r="A49" s="584"/>
      <c r="B49" s="649" t="s">
        <v>313</v>
      </c>
      <c r="C49" s="659" t="s">
        <v>41</v>
      </c>
      <c r="D49" s="641">
        <f t="shared" si="1"/>
        <v>12.79804</v>
      </c>
      <c r="E49" s="694">
        <f>IFERROR(SUMIFS('[3]6.Turtas'!$M$4:$M$5482,'[3]6.Turtas'!$AI$4:$AI$5482,"",'[3]6.Turtas'!$E$4:$E$5482,$Q49,'[3]6.Turtas'!$F$4:$F$5482,E$6)/1000,0)</f>
        <v>0</v>
      </c>
      <c r="F49" s="642">
        <f t="shared" si="25"/>
        <v>3.5136700000000003</v>
      </c>
      <c r="G49" s="695">
        <f>IFERROR(SUMIFS('[3]6.Turtas'!$M$4:$M$5482,'[3]6.Turtas'!$AI$4:$AI$5482,"",'[3]6.Turtas'!$E$4:$E$5482,$Q49,'[3]6.Turtas'!$F$4:$F$5482,G$6)/1000,0)</f>
        <v>0</v>
      </c>
      <c r="H49" s="696">
        <f>IFERROR(SUMIFS('[3]6.Turtas'!$M$4:$M$5482,'[3]6.Turtas'!$AI$4:$AI$5482,"",'[3]6.Turtas'!$E$4:$E$5482,$Q49,'[3]6.Turtas'!$F$4:$F$5482,H$6)/1000,0)</f>
        <v>0</v>
      </c>
      <c r="I49" s="697">
        <f>IFERROR(SUMIFS('[3]6.Turtas'!$M$4:$M$5482,'[3]6.Turtas'!$AI$4:$AI$5482,"",'[3]6.Turtas'!$E$4:$E$5482,$Q49,'[3]6.Turtas'!$F$4:$F$5482,I$6)/1000,0)</f>
        <v>3.5136700000000003</v>
      </c>
      <c r="J49" s="646">
        <f t="shared" si="23"/>
        <v>9.2843700000000009</v>
      </c>
      <c r="K49" s="695">
        <f>IFERROR(SUMIFS('[3]6.Turtas'!$M$4:$M$5482,'[3]6.Turtas'!$AI$4:$AI$5482,"",'[3]6.Turtas'!$E$4:$E$5482,$Q49,'[3]6.Turtas'!$F$4:$F$5482,K$6)/1000,0)</f>
        <v>9.2843700000000009</v>
      </c>
      <c r="L49" s="696">
        <f>IFERROR(SUMIFS('[3]6.Turtas'!$M$4:$M$5482,'[3]6.Turtas'!$AI$4:$AI$5482,"",'[3]6.Turtas'!$E$4:$E$5482,$Q49,'[3]6.Turtas'!$F$4:$F$5482,L$6)/1000,0)</f>
        <v>0</v>
      </c>
      <c r="M49" s="697">
        <f>IFERROR(SUMIFS('[3]6.Turtas'!$M$4:$M$5482,'[3]6.Turtas'!$AI$4:$AI$5482,"",'[3]6.Turtas'!$E$4:$E$5482,$Q49,'[3]6.Turtas'!$F$4:$F$5482,M$6)/1000,0)</f>
        <v>0</v>
      </c>
      <c r="N49" s="698">
        <f>IFERROR(SUMIFS('[3]6.Turtas'!$M$4:$M$5482,'[3]6.Turtas'!$AI$4:$AI$5482,"",'[3]6.Turtas'!$E$4:$E$5482,$Q49,'[3]6.Turtas'!$F$4:$F$5482,N$6)/1000,0)</f>
        <v>0</v>
      </c>
      <c r="O49" s="681">
        <f>IFERROR(SUMIFS('[3]6.Turtas'!$M$4:$M$5482,'[3]6.Turtas'!$AI$4:$AI$5482,"",'[3]6.Turtas'!$E$4:$E$5482,$Q49,'[3]6.Turtas'!$F$4:$F$5482,O$6)/1000,0)</f>
        <v>0</v>
      </c>
      <c r="P49" s="682">
        <f>IFERROR(SUMIFS('[3]6.Turtas'!$M$4:$M$5482,'[3]6.Turtas'!$AI$4:$AI$5482,"",'[3]6.Turtas'!$E$4:$E$5482,$Q49,'[3]6.Turtas'!$F$4:$F$5482,P$6)/1000,0)</f>
        <v>0</v>
      </c>
      <c r="Q49" s="136" t="str">
        <f>'[3]5.Grup_T'!$E$19</f>
        <v>II.5.2.kitos transporto priemonės</v>
      </c>
      <c r="R49" s="136"/>
      <c r="S49" s="136"/>
      <c r="T49" s="136"/>
    </row>
    <row r="50" spans="1:20">
      <c r="A50" s="584"/>
      <c r="B50" s="662" t="s">
        <v>315</v>
      </c>
      <c r="C50" s="663" t="s">
        <v>598</v>
      </c>
      <c r="D50" s="641">
        <f t="shared" si="1"/>
        <v>0</v>
      </c>
      <c r="E50" s="642">
        <f>SUM(E51:E53)</f>
        <v>0</v>
      </c>
      <c r="F50" s="642">
        <f t="shared" si="25"/>
        <v>0</v>
      </c>
      <c r="G50" s="643">
        <f>SUM(G51:G53)</f>
        <v>0</v>
      </c>
      <c r="H50" s="644">
        <f>SUM(H51:H53)</f>
        <v>0</v>
      </c>
      <c r="I50" s="645">
        <f>SUM(I51:I53)</f>
        <v>0</v>
      </c>
      <c r="J50" s="646">
        <f t="shared" si="23"/>
        <v>0</v>
      </c>
      <c r="K50" s="643">
        <f t="shared" ref="K50:P50" si="30">SUM(K51:K53)</f>
        <v>0</v>
      </c>
      <c r="L50" s="644">
        <f t="shared" si="30"/>
        <v>0</v>
      </c>
      <c r="M50" s="645">
        <f t="shared" si="30"/>
        <v>0</v>
      </c>
      <c r="N50" s="647">
        <f t="shared" si="30"/>
        <v>0</v>
      </c>
      <c r="O50" s="648">
        <f t="shared" si="30"/>
        <v>0</v>
      </c>
      <c r="P50" s="642">
        <f t="shared" si="30"/>
        <v>0</v>
      </c>
      <c r="Q50" s="136"/>
      <c r="R50" s="136"/>
      <c r="S50" s="136"/>
      <c r="T50" s="136"/>
    </row>
    <row r="51" spans="1:20">
      <c r="A51" s="584"/>
      <c r="B51" s="664" t="s">
        <v>317</v>
      </c>
      <c r="C51" s="659" t="str">
        <f>RIGHT('[3]5.Grup_T'!$E$20,(LEN('[3]5.Grup_T'!$E$20)-8))</f>
        <v/>
      </c>
      <c r="D51" s="641">
        <f t="shared" si="1"/>
        <v>0</v>
      </c>
      <c r="E51" s="694">
        <f>IFERROR(SUMIFS('[3]6.Turtas'!$M$4:$M$5482,'[3]6.Turtas'!$AI$4:$AI$5482,"",'[3]6.Turtas'!$E$4:$E$5482,$Q51,'[3]6.Turtas'!$F$4:$F$5482,E$6)/1000,0)</f>
        <v>0</v>
      </c>
      <c r="F51" s="642">
        <f>SUM(G51:I51)</f>
        <v>0</v>
      </c>
      <c r="G51" s="695">
        <f>IFERROR(SUMIFS('[3]6.Turtas'!$M$4:$M$5482,'[3]6.Turtas'!$AI$4:$AI$5482,"",'[3]6.Turtas'!$E$4:$E$5482,$Q51,'[3]6.Turtas'!$F$4:$F$5482,G$6)/1000,0)</f>
        <v>0</v>
      </c>
      <c r="H51" s="696">
        <f>IFERROR(SUMIFS('[3]6.Turtas'!$M$4:$M$5482,'[3]6.Turtas'!$AI$4:$AI$5482,"",'[3]6.Turtas'!$E$4:$E$5482,$Q51,'[3]6.Turtas'!$F$4:$F$5482,H$6)/1000,0)</f>
        <v>0</v>
      </c>
      <c r="I51" s="697">
        <f>IFERROR(SUMIFS('[3]6.Turtas'!$M$4:$M$5482,'[3]6.Turtas'!$AI$4:$AI$5482,"",'[3]6.Turtas'!$E$4:$E$5482,$Q51,'[3]6.Turtas'!$F$4:$F$5482,I$6)/1000,0)</f>
        <v>0</v>
      </c>
      <c r="J51" s="646">
        <f t="shared" si="23"/>
        <v>0</v>
      </c>
      <c r="K51" s="695">
        <f>IFERROR(SUMIFS('[3]6.Turtas'!$M$4:$M$5482,'[3]6.Turtas'!$AI$4:$AI$5482,"",'[3]6.Turtas'!$E$4:$E$5482,$Q51,'[3]6.Turtas'!$F$4:$F$5482,K$6)/1000,0)</f>
        <v>0</v>
      </c>
      <c r="L51" s="696">
        <f>IFERROR(SUMIFS('[3]6.Turtas'!$M$4:$M$5482,'[3]6.Turtas'!$AI$4:$AI$5482,"",'[3]6.Turtas'!$E$4:$E$5482,$Q51,'[3]6.Turtas'!$F$4:$F$5482,L$6)/1000,0)</f>
        <v>0</v>
      </c>
      <c r="M51" s="697">
        <f>IFERROR(SUMIFS('[3]6.Turtas'!$M$4:$M$5482,'[3]6.Turtas'!$AI$4:$AI$5482,"",'[3]6.Turtas'!$E$4:$E$5482,$Q51,'[3]6.Turtas'!$F$4:$F$5482,M$6)/1000,0)</f>
        <v>0</v>
      </c>
      <c r="N51" s="698">
        <f>IFERROR(SUMIFS('[3]6.Turtas'!$M$4:$M$5482,'[3]6.Turtas'!$AI$4:$AI$5482,"",'[3]6.Turtas'!$E$4:$E$5482,$Q51,'[3]6.Turtas'!$F$4:$F$5482,N$6)/1000,0)</f>
        <v>0</v>
      </c>
      <c r="O51" s="681">
        <f>IFERROR(SUMIFS('[3]6.Turtas'!$M$4:$M$5482,'[3]6.Turtas'!$AI$4:$AI$5482,"",'[3]6.Turtas'!$E$4:$E$5482,$Q51,'[3]6.Turtas'!$F$4:$F$5482,O$6)/1000,0)</f>
        <v>0</v>
      </c>
      <c r="P51" s="682">
        <f>IFERROR(SUMIFS('[3]6.Turtas'!$M$4:$M$5482,'[3]6.Turtas'!$AI$4:$AI$5482,"",'[3]6.Turtas'!$E$4:$E$5482,$Q51,'[3]6.Turtas'!$F$4:$F$5482,P$6)/1000,0)</f>
        <v>0</v>
      </c>
      <c r="Q51" s="136" t="str">
        <f>'[3]5.Grup_T'!$E$20</f>
        <v xml:space="preserve">II.6.1. </v>
      </c>
      <c r="R51" s="136"/>
      <c r="S51" s="136"/>
      <c r="T51" s="136"/>
    </row>
    <row r="52" spans="1:20">
      <c r="A52" s="584"/>
      <c r="B52" s="664" t="s">
        <v>605</v>
      </c>
      <c r="C52" s="659" t="str">
        <f>RIGHT('[3]5.Grup_T'!$E$21,(LEN('[3]5.Grup_T'!$E$21)-8))</f>
        <v/>
      </c>
      <c r="D52" s="641">
        <f t="shared" si="1"/>
        <v>0</v>
      </c>
      <c r="E52" s="694">
        <f>IFERROR(SUMIFS('[3]6.Turtas'!$M$4:$M$5482,'[3]6.Turtas'!$AI$4:$AI$5482,"",'[3]6.Turtas'!$E$4:$E$5482,$Q52,'[3]6.Turtas'!$F$4:$F$5482,E$6)/1000,0)</f>
        <v>0</v>
      </c>
      <c r="F52" s="642">
        <f t="shared" si="25"/>
        <v>0</v>
      </c>
      <c r="G52" s="695">
        <f>IFERROR(SUMIFS('[3]6.Turtas'!$M$4:$M$5482,'[3]6.Turtas'!$AI$4:$AI$5482,"",'[3]6.Turtas'!$E$4:$E$5482,$Q52,'[3]6.Turtas'!$F$4:$F$5482,G$6)/1000,0)</f>
        <v>0</v>
      </c>
      <c r="H52" s="696">
        <f>IFERROR(SUMIFS('[3]6.Turtas'!$M$4:$M$5482,'[3]6.Turtas'!$AI$4:$AI$5482,"",'[3]6.Turtas'!$E$4:$E$5482,$Q52,'[3]6.Turtas'!$F$4:$F$5482,H$6)/1000,0)</f>
        <v>0</v>
      </c>
      <c r="I52" s="697">
        <f>IFERROR(SUMIFS('[3]6.Turtas'!$M$4:$M$5482,'[3]6.Turtas'!$AI$4:$AI$5482,"",'[3]6.Turtas'!$E$4:$E$5482,$Q52,'[3]6.Turtas'!$F$4:$F$5482,I$6)/1000,0)</f>
        <v>0</v>
      </c>
      <c r="J52" s="646">
        <f t="shared" si="23"/>
        <v>0</v>
      </c>
      <c r="K52" s="695">
        <f>IFERROR(SUMIFS('[3]6.Turtas'!$M$4:$M$5482,'[3]6.Turtas'!$AI$4:$AI$5482,"",'[3]6.Turtas'!$E$4:$E$5482,$Q52,'[3]6.Turtas'!$F$4:$F$5482,K$6)/1000,0)</f>
        <v>0</v>
      </c>
      <c r="L52" s="696">
        <f>IFERROR(SUMIFS('[3]6.Turtas'!$M$4:$M$5482,'[3]6.Turtas'!$AI$4:$AI$5482,"",'[3]6.Turtas'!$E$4:$E$5482,$Q52,'[3]6.Turtas'!$F$4:$F$5482,L$6)/1000,0)</f>
        <v>0</v>
      </c>
      <c r="M52" s="697">
        <f>IFERROR(SUMIFS('[3]6.Turtas'!$M$4:$M$5482,'[3]6.Turtas'!$AI$4:$AI$5482,"",'[3]6.Turtas'!$E$4:$E$5482,$Q52,'[3]6.Turtas'!$F$4:$F$5482,M$6)/1000,0)</f>
        <v>0</v>
      </c>
      <c r="N52" s="698">
        <f>IFERROR(SUMIFS('[3]6.Turtas'!$M$4:$M$5482,'[3]6.Turtas'!$AI$4:$AI$5482,"",'[3]6.Turtas'!$E$4:$E$5482,$Q52,'[3]6.Turtas'!$F$4:$F$5482,N$6)/1000,0)</f>
        <v>0</v>
      </c>
      <c r="O52" s="681">
        <f>IFERROR(SUMIFS('[3]6.Turtas'!$M$4:$M$5482,'[3]6.Turtas'!$AI$4:$AI$5482,"",'[3]6.Turtas'!$E$4:$E$5482,$Q52,'[3]6.Turtas'!$F$4:$F$5482,O$6)/1000,0)</f>
        <v>0</v>
      </c>
      <c r="P52" s="682">
        <f>IFERROR(SUMIFS('[3]6.Turtas'!$M$4:$M$5482,'[3]6.Turtas'!$AI$4:$AI$5482,"",'[3]6.Turtas'!$E$4:$E$5482,$Q52,'[3]6.Turtas'!$F$4:$F$5482,P$6)/1000,0)</f>
        <v>0</v>
      </c>
      <c r="Q52" s="136" t="str">
        <f>'[3]5.Grup_T'!$E$21</f>
        <v xml:space="preserve">II.6.2. </v>
      </c>
      <c r="R52" s="136"/>
      <c r="S52" s="136"/>
      <c r="T52" s="136"/>
    </row>
    <row r="53" spans="1:20" ht="15.75" thickBot="1">
      <c r="A53" s="584"/>
      <c r="B53" s="665" t="s">
        <v>606</v>
      </c>
      <c r="C53" s="666" t="str">
        <f>RIGHT('[3]5.Grup_T'!$E$22,(LEN('[3]5.Grup_T'!$E$22)-8))</f>
        <v/>
      </c>
      <c r="D53" s="667">
        <f t="shared" si="1"/>
        <v>0</v>
      </c>
      <c r="E53" s="699">
        <f>IFERROR(SUMIFS('[3]6.Turtas'!$M$4:$M$5482,'[3]6.Turtas'!$AI$4:$AI$5482,"",'[3]6.Turtas'!$E$4:$E$5482,$Q53,'[3]6.Turtas'!$F$4:$F$5482,E$6)/1000,0)</f>
        <v>0</v>
      </c>
      <c r="F53" s="669">
        <f t="shared" si="25"/>
        <v>0</v>
      </c>
      <c r="G53" s="700">
        <f>IFERROR(SUMIFS('[3]6.Turtas'!$M$4:$M$5482,'[3]6.Turtas'!$AI$4:$AI$5482,"",'[3]6.Turtas'!$E$4:$E$5482,$Q53,'[3]6.Turtas'!$F$4:$F$5482,G$6)/1000,0)</f>
        <v>0</v>
      </c>
      <c r="H53" s="701">
        <f>IFERROR(SUMIFS('[3]6.Turtas'!$M$4:$M$5482,'[3]6.Turtas'!$AI$4:$AI$5482,"",'[3]6.Turtas'!$E$4:$E$5482,$Q53,'[3]6.Turtas'!$F$4:$F$5482,H$6)/1000,0)</f>
        <v>0</v>
      </c>
      <c r="I53" s="702">
        <f>IFERROR(SUMIFS('[3]6.Turtas'!$M$4:$M$5482,'[3]6.Turtas'!$AI$4:$AI$5482,"",'[3]6.Turtas'!$E$4:$E$5482,$Q53,'[3]6.Turtas'!$F$4:$F$5482,I$6)/1000,0)</f>
        <v>0</v>
      </c>
      <c r="J53" s="673">
        <f t="shared" si="23"/>
        <v>0</v>
      </c>
      <c r="K53" s="700">
        <f>IFERROR(SUMIFS('[3]6.Turtas'!$M$4:$M$5482,'[3]6.Turtas'!$AI$4:$AI$5482,"",'[3]6.Turtas'!$E$4:$E$5482,$Q53,'[3]6.Turtas'!$F$4:$F$5482,K$6)/1000,0)</f>
        <v>0</v>
      </c>
      <c r="L53" s="701">
        <f>IFERROR(SUMIFS('[3]6.Turtas'!$M$4:$M$5482,'[3]6.Turtas'!$AI$4:$AI$5482,"",'[3]6.Turtas'!$E$4:$E$5482,$Q53,'[3]6.Turtas'!$F$4:$F$5482,L$6)/1000,0)</f>
        <v>0</v>
      </c>
      <c r="M53" s="702">
        <f>IFERROR(SUMIFS('[3]6.Turtas'!$M$4:$M$5482,'[3]6.Turtas'!$AI$4:$AI$5482,"",'[3]6.Turtas'!$E$4:$E$5482,$Q53,'[3]6.Turtas'!$F$4:$F$5482,M$6)/1000,0)</f>
        <v>0</v>
      </c>
      <c r="N53" s="703">
        <f>IFERROR(SUMIFS('[3]6.Turtas'!$M$4:$M$5482,'[3]6.Turtas'!$AI$4:$AI$5482,"",'[3]6.Turtas'!$E$4:$E$5482,$Q53,'[3]6.Turtas'!$F$4:$F$5482,N$6)/1000,0)</f>
        <v>0</v>
      </c>
      <c r="O53" s="704">
        <f>IFERROR(SUMIFS('[3]6.Turtas'!$M$4:$M$5482,'[3]6.Turtas'!$AI$4:$AI$5482,"",'[3]6.Turtas'!$E$4:$E$5482,$Q53,'[3]6.Turtas'!$F$4:$F$5482,O$6)/1000,0)</f>
        <v>0</v>
      </c>
      <c r="P53" s="705">
        <f>IFERROR(SUMIFS('[3]6.Turtas'!$M$4:$M$5482,'[3]6.Turtas'!$AI$4:$AI$5482,"",'[3]6.Turtas'!$E$4:$E$5482,$Q53,'[3]6.Turtas'!$F$4:$F$5482,P$6)/1000,0)</f>
        <v>0</v>
      </c>
      <c r="Q53" s="136" t="str">
        <f>'[3]5.Grup_T'!$E$22</f>
        <v xml:space="preserve">II.6.3. </v>
      </c>
      <c r="R53" s="136"/>
      <c r="S53" s="136"/>
      <c r="T53" s="136"/>
    </row>
    <row r="54" spans="1:20" ht="16.5" thickTop="1" thickBot="1">
      <c r="A54" s="584" t="s">
        <v>607</v>
      </c>
      <c r="B54" s="599" t="s">
        <v>56</v>
      </c>
      <c r="C54" s="600" t="s">
        <v>608</v>
      </c>
      <c r="D54" s="601">
        <f t="shared" ref="D54:P54" si="31">D55+D59+D64+D67+D70+D73</f>
        <v>54.046970000000002</v>
      </c>
      <c r="E54" s="602">
        <f t="shared" si="31"/>
        <v>3.5536958231636516E-2</v>
      </c>
      <c r="F54" s="602">
        <f t="shared" si="31"/>
        <v>18.551993054079869</v>
      </c>
      <c r="G54" s="603">
        <f t="shared" si="31"/>
        <v>0.60228595009585284</v>
      </c>
      <c r="H54" s="604">
        <f t="shared" si="31"/>
        <v>1.9391543286459858</v>
      </c>
      <c r="I54" s="605">
        <f t="shared" si="31"/>
        <v>16.010552775338027</v>
      </c>
      <c r="J54" s="606">
        <f t="shared" si="31"/>
        <v>33.596662887299047</v>
      </c>
      <c r="K54" s="603">
        <f t="shared" si="31"/>
        <v>29.443067357099203</v>
      </c>
      <c r="L54" s="604">
        <f t="shared" si="31"/>
        <v>4.1272012054001621</v>
      </c>
      <c r="M54" s="605">
        <f t="shared" si="31"/>
        <v>2.6394324799682796E-2</v>
      </c>
      <c r="N54" s="607">
        <f t="shared" si="31"/>
        <v>0</v>
      </c>
      <c r="O54" s="608">
        <f t="shared" si="31"/>
        <v>0</v>
      </c>
      <c r="P54" s="602">
        <f t="shared" si="31"/>
        <v>1.862777100389444</v>
      </c>
      <c r="Q54" s="136"/>
      <c r="R54" s="136"/>
      <c r="S54" s="136"/>
      <c r="T54" s="136"/>
    </row>
    <row r="55" spans="1:20" ht="15.75" thickTop="1">
      <c r="A55" s="584"/>
      <c r="B55" s="609" t="s">
        <v>147</v>
      </c>
      <c r="C55" s="610" t="s">
        <v>6</v>
      </c>
      <c r="D55" s="611">
        <f>SUM(D56:D58)</f>
        <v>0</v>
      </c>
      <c r="E55" s="612">
        <f>SUM(E56:E58)</f>
        <v>0</v>
      </c>
      <c r="F55" s="612">
        <f>SUM(G55:I55)</f>
        <v>0</v>
      </c>
      <c r="G55" s="613">
        <f>SUM(G56:G58)</f>
        <v>0</v>
      </c>
      <c r="H55" s="614">
        <f>SUM(H56:H58)</f>
        <v>0</v>
      </c>
      <c r="I55" s="615">
        <f>SUM(I56:I58)</f>
        <v>0</v>
      </c>
      <c r="J55" s="616">
        <f t="shared" ref="J55:J76" si="32">SUM(K55:M55)</f>
        <v>0</v>
      </c>
      <c r="K55" s="613">
        <f t="shared" ref="K55:P55" si="33">SUM(K56:K58)</f>
        <v>0</v>
      </c>
      <c r="L55" s="614">
        <f t="shared" si="33"/>
        <v>0</v>
      </c>
      <c r="M55" s="615">
        <f t="shared" si="33"/>
        <v>0</v>
      </c>
      <c r="N55" s="617">
        <f t="shared" si="33"/>
        <v>0</v>
      </c>
      <c r="O55" s="618">
        <f t="shared" si="33"/>
        <v>0</v>
      </c>
      <c r="P55" s="612">
        <f t="shared" si="33"/>
        <v>0</v>
      </c>
      <c r="Q55" s="136"/>
      <c r="R55" s="136"/>
      <c r="S55" s="136"/>
      <c r="T55" s="136"/>
    </row>
    <row r="56" spans="1:20">
      <c r="A56" s="584"/>
      <c r="B56" s="619" t="s">
        <v>407</v>
      </c>
      <c r="C56" s="620" t="s">
        <v>8</v>
      </c>
      <c r="D56" s="706">
        <f>IFERROR(SUMIFS('[3]6.Turtas'!$M$4:$M$5482,'[3]6.Turtas'!$AI$4:$AI$5482,"",'[3]6.Turtas'!$E$4:$E$5482,$Q56,'[3]6.Turtas'!$F$4:$F$5482,A$54)/1000,0)</f>
        <v>0</v>
      </c>
      <c r="E56" s="621">
        <f>IFERROR($D56*E78/100, 0)</f>
        <v>0</v>
      </c>
      <c r="F56" s="621">
        <f>SUM(G56:I56)</f>
        <v>0</v>
      </c>
      <c r="G56" s="622">
        <f t="shared" ref="G56:I58" si="34">IFERROR($D56*G78/100, 0)</f>
        <v>0</v>
      </c>
      <c r="H56" s="623">
        <f t="shared" si="34"/>
        <v>0</v>
      </c>
      <c r="I56" s="624">
        <f t="shared" si="34"/>
        <v>0</v>
      </c>
      <c r="J56" s="707">
        <f t="shared" si="32"/>
        <v>0</v>
      </c>
      <c r="K56" s="622">
        <f t="shared" ref="K56:P58" si="35">IFERROR($D56*K78/100, 0)</f>
        <v>0</v>
      </c>
      <c r="L56" s="623">
        <f t="shared" si="35"/>
        <v>0</v>
      </c>
      <c r="M56" s="624">
        <f t="shared" si="35"/>
        <v>0</v>
      </c>
      <c r="N56" s="625">
        <f t="shared" si="35"/>
        <v>0</v>
      </c>
      <c r="O56" s="626">
        <f t="shared" si="35"/>
        <v>0</v>
      </c>
      <c r="P56" s="621">
        <f t="shared" si="35"/>
        <v>0</v>
      </c>
      <c r="Q56" s="136" t="str">
        <f>'[3]5.Grup_T'!$E$4</f>
        <v>I.1.standartinė programinė įranga</v>
      </c>
      <c r="R56" s="136"/>
      <c r="S56" s="136"/>
      <c r="T56" s="136"/>
    </row>
    <row r="57" spans="1:20">
      <c r="A57" s="584"/>
      <c r="B57" s="619" t="s">
        <v>408</v>
      </c>
      <c r="C57" s="620" t="s">
        <v>9</v>
      </c>
      <c r="D57" s="706">
        <f>IFERROR(SUMIFS('[3]6.Turtas'!$M$4:$M$5482,'[3]6.Turtas'!$AI$4:$AI$5482,"",'[3]6.Turtas'!$E$4:$E$5482,$Q57,'[3]6.Turtas'!$F$4:$F$5482,A$54)/1000,0)</f>
        <v>0</v>
      </c>
      <c r="E57" s="621">
        <f>IFERROR($D57*E79/100, 0)</f>
        <v>0</v>
      </c>
      <c r="F57" s="621">
        <f t="shared" si="4"/>
        <v>0</v>
      </c>
      <c r="G57" s="622">
        <f t="shared" si="34"/>
        <v>0</v>
      </c>
      <c r="H57" s="623">
        <f t="shared" si="34"/>
        <v>0</v>
      </c>
      <c r="I57" s="624">
        <f t="shared" si="34"/>
        <v>0</v>
      </c>
      <c r="J57" s="707">
        <f t="shared" si="32"/>
        <v>0</v>
      </c>
      <c r="K57" s="622">
        <f t="shared" si="35"/>
        <v>0</v>
      </c>
      <c r="L57" s="623">
        <f t="shared" si="35"/>
        <v>0</v>
      </c>
      <c r="M57" s="624">
        <f t="shared" si="35"/>
        <v>0</v>
      </c>
      <c r="N57" s="625">
        <f t="shared" si="35"/>
        <v>0</v>
      </c>
      <c r="O57" s="626">
        <f t="shared" si="35"/>
        <v>0</v>
      </c>
      <c r="P57" s="621">
        <f t="shared" si="35"/>
        <v>0</v>
      </c>
      <c r="Q57" s="136" t="str">
        <f>'[3]5.Grup_T'!$E$5</f>
        <v>I.1.spec. programinė įranga</v>
      </c>
      <c r="R57" s="136"/>
      <c r="S57" s="136"/>
      <c r="T57" s="136"/>
    </row>
    <row r="58" spans="1:20">
      <c r="A58" s="584"/>
      <c r="B58" s="619" t="s">
        <v>609</v>
      </c>
      <c r="C58" s="620" t="s">
        <v>11</v>
      </c>
      <c r="D58" s="706">
        <f>IFERROR(SUMIFS('[3]6.Turtas'!$M$4:$M$5482,'[3]6.Turtas'!$AI$4:$AI$5482,"",'[3]6.Turtas'!$E$4:$E$5482,$Q58,'[3]6.Turtas'!$F$4:$F$5482,A$54)/1000,0)</f>
        <v>0</v>
      </c>
      <c r="E58" s="621">
        <f>IFERROR($D58*E80/100, 0)</f>
        <v>0</v>
      </c>
      <c r="F58" s="621">
        <f t="shared" si="4"/>
        <v>0</v>
      </c>
      <c r="G58" s="622">
        <f t="shared" si="34"/>
        <v>0</v>
      </c>
      <c r="H58" s="623">
        <f t="shared" si="34"/>
        <v>0</v>
      </c>
      <c r="I58" s="624">
        <f t="shared" si="34"/>
        <v>0</v>
      </c>
      <c r="J58" s="707">
        <f t="shared" si="32"/>
        <v>0</v>
      </c>
      <c r="K58" s="622">
        <f t="shared" si="35"/>
        <v>0</v>
      </c>
      <c r="L58" s="623">
        <f t="shared" si="35"/>
        <v>0</v>
      </c>
      <c r="M58" s="624">
        <f t="shared" si="35"/>
        <v>0</v>
      </c>
      <c r="N58" s="625">
        <f t="shared" si="35"/>
        <v>0</v>
      </c>
      <c r="O58" s="626">
        <f t="shared" si="35"/>
        <v>0</v>
      </c>
      <c r="P58" s="621">
        <f t="shared" si="35"/>
        <v>0</v>
      </c>
      <c r="Q58" s="136" t="str">
        <f>'[3]5.Grup_T'!$E$6</f>
        <v>I.1.kitas nematerialus turtas</v>
      </c>
      <c r="R58" s="136"/>
      <c r="S58" s="136"/>
      <c r="T58" s="136"/>
    </row>
    <row r="59" spans="1:20">
      <c r="A59" s="584"/>
      <c r="B59" s="609" t="s">
        <v>149</v>
      </c>
      <c r="C59" s="627" t="s">
        <v>13</v>
      </c>
      <c r="D59" s="611">
        <f>SUM(D60:D63)</f>
        <v>25.345949999999998</v>
      </c>
      <c r="E59" s="612">
        <f>SUM(E60:E63)</f>
        <v>1.6665466472794821E-2</v>
      </c>
      <c r="F59" s="612">
        <f t="shared" si="4"/>
        <v>8.700171135385677</v>
      </c>
      <c r="G59" s="613">
        <f>SUM(G60:G63)</f>
        <v>0.28244894351768435</v>
      </c>
      <c r="H59" s="614">
        <f>SUM(H60:H63)</f>
        <v>0.90938879008656226</v>
      </c>
      <c r="I59" s="615">
        <f>SUM(I60:I63)</f>
        <v>7.5083334017814307</v>
      </c>
      <c r="J59" s="616">
        <f t="shared" si="32"/>
        <v>15.755542590238406</v>
      </c>
      <c r="K59" s="613">
        <f t="shared" ref="K59:P59" si="36">SUM(K60:K63)</f>
        <v>13.807666055648792</v>
      </c>
      <c r="L59" s="614">
        <f t="shared" si="36"/>
        <v>1.9354986115227595</v>
      </c>
      <c r="M59" s="615">
        <f t="shared" si="36"/>
        <v>1.2377923066853149E-2</v>
      </c>
      <c r="N59" s="617">
        <f t="shared" si="36"/>
        <v>0</v>
      </c>
      <c r="O59" s="618">
        <f t="shared" si="36"/>
        <v>0</v>
      </c>
      <c r="P59" s="612">
        <f t="shared" si="36"/>
        <v>0.87357080790312258</v>
      </c>
      <c r="Q59" s="136"/>
      <c r="R59" s="136"/>
      <c r="S59" s="136"/>
      <c r="T59" s="136"/>
    </row>
    <row r="60" spans="1:20">
      <c r="A60" s="584"/>
      <c r="B60" s="619" t="s">
        <v>151</v>
      </c>
      <c r="C60" s="620" t="s">
        <v>15</v>
      </c>
      <c r="D60" s="706">
        <f>IFERROR(SUMIFS('[3]6.Turtas'!$M$4:$M$5482,'[3]6.Turtas'!$AI$4:$AI$5482,"",'[3]6.Turtas'!$E$4:$E$5482,$Q60,'[3]6.Turtas'!$F$4:$F$5482,A$54)/1000,0)</f>
        <v>13.904579999999999</v>
      </c>
      <c r="E60" s="621">
        <f>IFERROR($D60*E81/100, 0)</f>
        <v>9.1425380310579552E-3</v>
      </c>
      <c r="F60" s="621">
        <f t="shared" si="4"/>
        <v>4.7728424290926554</v>
      </c>
      <c r="G60" s="622">
        <f t="shared" ref="G60:I63" si="37">IFERROR($D60*G81/100, 0)</f>
        <v>0.15494917061925567</v>
      </c>
      <c r="H60" s="623">
        <f t="shared" si="37"/>
        <v>0.49888322129814866</v>
      </c>
      <c r="I60" s="624">
        <f t="shared" si="37"/>
        <v>4.1190100371752507</v>
      </c>
      <c r="J60" s="707">
        <f t="shared" si="32"/>
        <v>8.6433612624256391</v>
      </c>
      <c r="K60" s="622">
        <f t="shared" ref="K60:P63" si="38">IFERROR($D60*K81/100, 0)</f>
        <v>7.5747721937450789</v>
      </c>
      <c r="L60" s="623">
        <f t="shared" si="38"/>
        <v>1.0617986417477794</v>
      </c>
      <c r="M60" s="624">
        <f t="shared" si="38"/>
        <v>6.7904269327803838E-3</v>
      </c>
      <c r="N60" s="625">
        <f t="shared" si="38"/>
        <v>0</v>
      </c>
      <c r="O60" s="626">
        <f t="shared" si="38"/>
        <v>0</v>
      </c>
      <c r="P60" s="621">
        <f t="shared" si="38"/>
        <v>0.47923377045064791</v>
      </c>
      <c r="Q60" s="136" t="str">
        <f>'[3]5.Grup_T'!$E$7</f>
        <v>II.2.1.Pastatai</v>
      </c>
      <c r="R60" s="136"/>
      <c r="S60" s="136"/>
      <c r="T60" s="136"/>
    </row>
    <row r="61" spans="1:20">
      <c r="A61" s="584"/>
      <c r="B61" s="619" t="s">
        <v>153</v>
      </c>
      <c r="C61" s="620" t="s">
        <v>592</v>
      </c>
      <c r="D61" s="706">
        <f>IFERROR(SUMIFS('[3]6.Turtas'!$M$4:$M$5482,'[3]6.Turtas'!$AI$4:$AI$5482,"",'[3]6.Turtas'!$E$4:$E$5482,$R61,'[3]6.Turtas'!$F$4:$F$5482,A$54)/1000,0)+IFERROR(SUMIFS('[3]6.Turtas'!$M$4:$M$5482,'[3]6.Turtas'!$AI$4:$AI$5482,"",'[3]6.Turtas'!$E$4:$E$5482,$S61,'[3]6.Turtas'!$F$4:$F$5482,A$54)/1000,0)+IFERROR(SUMIFS('[3]6.Turtas'!$M$4:$M$5482,'[3]6.Turtas'!$AI$4:$AI$5482,"",'[3]6.Turtas'!$E$4:$E$5482,$T61,'[3]6.Turtas'!$F$4:$F$5482,A$54)/1000,0)+IFERROR(SUMIFS('[3]6.Turtas'!$M$4:$M$5482,'[3]6.Turtas'!$AI$4:$AI$5482,"",'[3]6.Turtas'!$E$4:$E$5482,$Q61,'[3]6.Turtas'!$F$4:$F$5482,A$54)/1000,0)</f>
        <v>5.841120000000001</v>
      </c>
      <c r="E61" s="621">
        <f>IFERROR($D61*E82/100, 0)</f>
        <v>3.8406526298509743E-3</v>
      </c>
      <c r="F61" s="621">
        <f t="shared" si="4"/>
        <v>2.0050044927226636</v>
      </c>
      <c r="G61" s="622">
        <f t="shared" si="37"/>
        <v>6.5091984043210718E-2</v>
      </c>
      <c r="H61" s="623">
        <f t="shared" si="37"/>
        <v>0.20957387864926827</v>
      </c>
      <c r="I61" s="624">
        <f t="shared" si="37"/>
        <v>1.7303386300301846</v>
      </c>
      <c r="J61" s="707">
        <f t="shared" si="32"/>
        <v>3.6309554360634886</v>
      </c>
      <c r="K61" s="622">
        <f t="shared" si="38"/>
        <v>3.1820560819764614</v>
      </c>
      <c r="L61" s="623">
        <f t="shared" si="38"/>
        <v>0.44604679050253876</v>
      </c>
      <c r="M61" s="624">
        <f t="shared" si="38"/>
        <v>2.8525635844881443E-3</v>
      </c>
      <c r="N61" s="625">
        <f t="shared" si="38"/>
        <v>0</v>
      </c>
      <c r="O61" s="626">
        <f t="shared" si="38"/>
        <v>0</v>
      </c>
      <c r="P61" s="621">
        <f t="shared" si="38"/>
        <v>0.20131941858399816</v>
      </c>
      <c r="Q61" s="478" t="str">
        <f>'[3]5.Grup_T'!$E$8</f>
        <v>II.2.2.1.keliai</v>
      </c>
      <c r="R61" s="478" t="str">
        <f>'[3]5.Grup_T'!$E$9</f>
        <v>II.2.2.2.aikštelės</v>
      </c>
      <c r="S61" s="478" t="str">
        <f>'[3]5.Grup_T'!$E$10</f>
        <v>II.2.2.3.šaligatviai</v>
      </c>
      <c r="T61" s="478" t="str">
        <f>'[3]5.Grup_T'!$E$11</f>
        <v xml:space="preserve">II.2.2.4.tvoros </v>
      </c>
    </row>
    <row r="62" spans="1:20">
      <c r="A62" s="584"/>
      <c r="B62" s="619" t="s">
        <v>155</v>
      </c>
      <c r="C62" s="620" t="s">
        <v>21</v>
      </c>
      <c r="D62" s="706">
        <f>IFERROR(SUMIFS('[3]6.Turtas'!$M$4:$M$5482,'[3]6.Turtas'!$AI$4:$AI$5482,"",'[3]6.Turtas'!$E$4:$E$5482,$Q62,'[3]6.Turtas'!$F$4:$F$5482,A$54)/1000,0)</f>
        <v>0</v>
      </c>
      <c r="E62" s="621">
        <f>IFERROR($D62*E83/100, 0)</f>
        <v>0</v>
      </c>
      <c r="F62" s="621">
        <f t="shared" si="4"/>
        <v>0</v>
      </c>
      <c r="G62" s="622">
        <f t="shared" si="37"/>
        <v>0</v>
      </c>
      <c r="H62" s="623">
        <f t="shared" si="37"/>
        <v>0</v>
      </c>
      <c r="I62" s="624">
        <f t="shared" si="37"/>
        <v>0</v>
      </c>
      <c r="J62" s="707">
        <f t="shared" si="32"/>
        <v>0</v>
      </c>
      <c r="K62" s="622">
        <f t="shared" si="38"/>
        <v>0</v>
      </c>
      <c r="L62" s="623">
        <f t="shared" si="38"/>
        <v>0</v>
      </c>
      <c r="M62" s="624">
        <f t="shared" si="38"/>
        <v>0</v>
      </c>
      <c r="N62" s="625">
        <f t="shared" si="38"/>
        <v>0</v>
      </c>
      <c r="O62" s="626">
        <f t="shared" si="38"/>
        <v>0</v>
      </c>
      <c r="P62" s="621">
        <f t="shared" si="38"/>
        <v>0</v>
      </c>
      <c r="Q62" s="478" t="str">
        <f>'[3]5.Grup_T'!$E$12</f>
        <v>II.2.3.vamzdynai</v>
      </c>
      <c r="R62" s="136"/>
      <c r="S62" s="136"/>
      <c r="T62" s="136"/>
    </row>
    <row r="63" spans="1:20" ht="38.25">
      <c r="A63" s="584"/>
      <c r="B63" s="619" t="s">
        <v>610</v>
      </c>
      <c r="C63" s="620" t="s">
        <v>594</v>
      </c>
      <c r="D63" s="706">
        <f>IFERROR(SUMIFS('[3]6.Turtas'!$M$4:$M$5482,'[3]6.Turtas'!$AI$4:$AI$5482,"",'[3]6.Turtas'!$E$4:$E$5482,$Q63,'[3]6.Turtas'!$F$4:$F$5482,A$54)/1000,0)</f>
        <v>5.60025</v>
      </c>
      <c r="E63" s="621">
        <f>IFERROR($D63*E84/100, 0)</f>
        <v>3.6822758118858906E-3</v>
      </c>
      <c r="F63" s="621">
        <f t="shared" si="4"/>
        <v>1.9223242135703589</v>
      </c>
      <c r="G63" s="622">
        <f t="shared" si="37"/>
        <v>6.2407788855217958E-2</v>
      </c>
      <c r="H63" s="623">
        <f t="shared" si="37"/>
        <v>0.2009316901391453</v>
      </c>
      <c r="I63" s="624">
        <f t="shared" si="37"/>
        <v>1.6589847345759956</v>
      </c>
      <c r="J63" s="707">
        <f t="shared" si="32"/>
        <v>3.4812258917492778</v>
      </c>
      <c r="K63" s="622">
        <f t="shared" si="38"/>
        <v>3.0508377799272521</v>
      </c>
      <c r="L63" s="623">
        <f t="shared" si="38"/>
        <v>0.42765317927244134</v>
      </c>
      <c r="M63" s="624">
        <f t="shared" si="38"/>
        <v>2.734932549584622E-3</v>
      </c>
      <c r="N63" s="625">
        <f t="shared" si="38"/>
        <v>0</v>
      </c>
      <c r="O63" s="626">
        <f t="shared" si="38"/>
        <v>0</v>
      </c>
      <c r="P63" s="621">
        <f t="shared" si="38"/>
        <v>0.19301761886847651</v>
      </c>
      <c r="Q63" s="478" t="str">
        <f>'[3]5.Grup_T'!$E$13</f>
        <v>II.2.4.Kiti įrenginiai</v>
      </c>
      <c r="R63" s="136"/>
      <c r="S63" s="136"/>
      <c r="T63" s="136"/>
    </row>
    <row r="64" spans="1:20">
      <c r="A64" s="584"/>
      <c r="B64" s="609" t="s">
        <v>157</v>
      </c>
      <c r="C64" s="628" t="s">
        <v>25</v>
      </c>
      <c r="D64" s="611">
        <f>D65+D66</f>
        <v>0</v>
      </c>
      <c r="E64" s="612">
        <f>E65+E66</f>
        <v>0</v>
      </c>
      <c r="F64" s="612">
        <f t="shared" si="4"/>
        <v>0</v>
      </c>
      <c r="G64" s="613">
        <f>G65+G66</f>
        <v>0</v>
      </c>
      <c r="H64" s="614">
        <f>H65+H66</f>
        <v>0</v>
      </c>
      <c r="I64" s="615">
        <f>I65+I66</f>
        <v>0</v>
      </c>
      <c r="J64" s="616">
        <f t="shared" si="32"/>
        <v>0</v>
      </c>
      <c r="K64" s="613">
        <f t="shared" ref="K64:P64" si="39">K65+K66</f>
        <v>0</v>
      </c>
      <c r="L64" s="614">
        <f t="shared" si="39"/>
        <v>0</v>
      </c>
      <c r="M64" s="615">
        <f t="shared" si="39"/>
        <v>0</v>
      </c>
      <c r="N64" s="617">
        <f t="shared" si="39"/>
        <v>0</v>
      </c>
      <c r="O64" s="618">
        <f t="shared" si="39"/>
        <v>0</v>
      </c>
      <c r="P64" s="612">
        <f t="shared" si="39"/>
        <v>0</v>
      </c>
      <c r="Q64" s="136"/>
      <c r="R64" s="136"/>
      <c r="S64" s="136"/>
      <c r="T64" s="136"/>
    </row>
    <row r="65" spans="1:20" ht="51.75">
      <c r="A65" s="584"/>
      <c r="B65" s="619" t="s">
        <v>409</v>
      </c>
      <c r="C65" s="629" t="s">
        <v>595</v>
      </c>
      <c r="D65" s="706">
        <f>IFERROR(SUMIFS('[3]6.Turtas'!$M$4:$M$5482,'[3]6.Turtas'!$AI$4:$AI$5482,"",'[3]6.Turtas'!$E$4:$E$5482,$Q65,'[3]6.Turtas'!$F$4:$F$5482,A$54)/1000,0)</f>
        <v>0</v>
      </c>
      <c r="E65" s="621">
        <f>IFERROR($D65*E85/100, 0)</f>
        <v>0</v>
      </c>
      <c r="F65" s="621">
        <f t="shared" si="4"/>
        <v>0</v>
      </c>
      <c r="G65" s="622">
        <f t="shared" ref="G65:I66" si="40">IFERROR($D65*G85/100, 0)</f>
        <v>0</v>
      </c>
      <c r="H65" s="623">
        <f t="shared" si="40"/>
        <v>0</v>
      </c>
      <c r="I65" s="624">
        <f t="shared" si="40"/>
        <v>0</v>
      </c>
      <c r="J65" s="707">
        <f t="shared" si="32"/>
        <v>0</v>
      </c>
      <c r="K65" s="622">
        <f t="shared" ref="K65:P66" si="41">IFERROR($D65*K85/100, 0)</f>
        <v>0</v>
      </c>
      <c r="L65" s="623">
        <f t="shared" si="41"/>
        <v>0</v>
      </c>
      <c r="M65" s="624">
        <f t="shared" si="41"/>
        <v>0</v>
      </c>
      <c r="N65" s="625">
        <f t="shared" si="41"/>
        <v>0</v>
      </c>
      <c r="O65" s="626">
        <f t="shared" si="41"/>
        <v>0</v>
      </c>
      <c r="P65" s="621">
        <f t="shared" si="41"/>
        <v>0</v>
      </c>
      <c r="Q65" s="478" t="str">
        <f>'[3]5.Grup_T'!$E$14</f>
        <v>II.3.1.vandens siurbliai, nuotekų ir dumblo siurbliai virš 5 kW, kita įranga</v>
      </c>
      <c r="R65" s="136"/>
      <c r="S65" s="136"/>
      <c r="T65" s="136"/>
    </row>
    <row r="66" spans="1:20">
      <c r="A66" s="584"/>
      <c r="B66" s="619" t="s">
        <v>611</v>
      </c>
      <c r="C66" s="629" t="s">
        <v>29</v>
      </c>
      <c r="D66" s="706">
        <f>IFERROR(SUMIFS('[3]6.Turtas'!$M$4:$M$5482,'[3]6.Turtas'!$AI$4:$AI$5482,"",'[3]6.Turtas'!$E$4:$E$5482,$Q66,'[3]6.Turtas'!$F$4:$F$5482,A$54)/1000,0)</f>
        <v>0</v>
      </c>
      <c r="E66" s="621">
        <f>IFERROR($D66*E86/100, 0)</f>
        <v>0</v>
      </c>
      <c r="F66" s="621">
        <f t="shared" si="4"/>
        <v>0</v>
      </c>
      <c r="G66" s="622">
        <f t="shared" si="40"/>
        <v>0</v>
      </c>
      <c r="H66" s="623">
        <f t="shared" si="40"/>
        <v>0</v>
      </c>
      <c r="I66" s="624">
        <f t="shared" si="40"/>
        <v>0</v>
      </c>
      <c r="J66" s="707">
        <f t="shared" si="32"/>
        <v>0</v>
      </c>
      <c r="K66" s="622">
        <f t="shared" si="41"/>
        <v>0</v>
      </c>
      <c r="L66" s="623">
        <f t="shared" si="41"/>
        <v>0</v>
      </c>
      <c r="M66" s="624">
        <f t="shared" si="41"/>
        <v>0</v>
      </c>
      <c r="N66" s="625">
        <f t="shared" si="41"/>
        <v>0</v>
      </c>
      <c r="O66" s="626">
        <f t="shared" si="41"/>
        <v>0</v>
      </c>
      <c r="P66" s="621">
        <f t="shared" si="41"/>
        <v>0</v>
      </c>
      <c r="Q66" s="478" t="str">
        <f>'[3]5.Grup_T'!$E$15</f>
        <v>II.3.2.nuotekų ir dumblo siurbliai iki 5 kW</v>
      </c>
      <c r="R66" s="136"/>
      <c r="S66" s="136"/>
      <c r="T66" s="136"/>
    </row>
    <row r="67" spans="1:20">
      <c r="A67" s="584"/>
      <c r="B67" s="609" t="s">
        <v>159</v>
      </c>
      <c r="C67" s="628" t="s">
        <v>31</v>
      </c>
      <c r="D67" s="611">
        <f>D68+D69</f>
        <v>5.6010199999999992</v>
      </c>
      <c r="E67" s="612">
        <f>E68+E69</f>
        <v>3.6827821022077777E-3</v>
      </c>
      <c r="F67" s="612">
        <f t="shared" si="4"/>
        <v>1.92258852135027</v>
      </c>
      <c r="G67" s="613">
        <f>G68+G69</f>
        <v>6.2416369543119118E-2</v>
      </c>
      <c r="H67" s="614">
        <f>H68+H69</f>
        <v>0.2009593170131968</v>
      </c>
      <c r="I67" s="615">
        <f>I68+I69</f>
        <v>1.6592128347939541</v>
      </c>
      <c r="J67" s="616">
        <f t="shared" si="32"/>
        <v>3.4817045389412153</v>
      </c>
      <c r="K67" s="613">
        <f t="shared" ref="K67:P67" si="42">K68+K69</f>
        <v>3.0512572513955871</v>
      </c>
      <c r="L67" s="614">
        <f t="shared" si="42"/>
        <v>0.42771197895960517</v>
      </c>
      <c r="M67" s="615">
        <f t="shared" si="42"/>
        <v>2.7353085860228488E-3</v>
      </c>
      <c r="N67" s="617">
        <f t="shared" si="42"/>
        <v>0</v>
      </c>
      <c r="O67" s="618">
        <f t="shared" si="42"/>
        <v>0</v>
      </c>
      <c r="P67" s="612">
        <f t="shared" si="42"/>
        <v>0.19304415760630583</v>
      </c>
      <c r="Q67" s="136"/>
      <c r="R67" s="136"/>
      <c r="S67" s="136"/>
      <c r="T67" s="136"/>
    </row>
    <row r="68" spans="1:20">
      <c r="A68" s="584"/>
      <c r="B68" s="630" t="s">
        <v>410</v>
      </c>
      <c r="C68" s="629" t="s">
        <v>596</v>
      </c>
      <c r="D68" s="706">
        <f>IFERROR(SUMIFS('[3]6.Turtas'!$M$4:$M$5482,'[3]6.Turtas'!$AI$4:$AI$5482,"",'[3]6.Turtas'!$E$4:$E$5482,$Q68,'[3]6.Turtas'!$F$4:$F$5482,A$54)/1000,0)</f>
        <v>0</v>
      </c>
      <c r="E68" s="621">
        <f>IFERROR($D68*E87/100, 0)</f>
        <v>0</v>
      </c>
      <c r="F68" s="621">
        <f t="shared" si="4"/>
        <v>0</v>
      </c>
      <c r="G68" s="622">
        <f t="shared" ref="G68:I69" si="43">IFERROR($D68*G87/100, 0)</f>
        <v>0</v>
      </c>
      <c r="H68" s="623">
        <f t="shared" si="43"/>
        <v>0</v>
      </c>
      <c r="I68" s="624">
        <f t="shared" si="43"/>
        <v>0</v>
      </c>
      <c r="J68" s="707">
        <f t="shared" si="32"/>
        <v>0</v>
      </c>
      <c r="K68" s="622">
        <f t="shared" ref="K68:P69" si="44">IFERROR($D68*K87/100, 0)</f>
        <v>0</v>
      </c>
      <c r="L68" s="623">
        <f t="shared" si="44"/>
        <v>0</v>
      </c>
      <c r="M68" s="624">
        <f t="shared" si="44"/>
        <v>0</v>
      </c>
      <c r="N68" s="625">
        <f t="shared" si="44"/>
        <v>0</v>
      </c>
      <c r="O68" s="626">
        <f t="shared" si="44"/>
        <v>0</v>
      </c>
      <c r="P68" s="621">
        <f t="shared" si="44"/>
        <v>0</v>
      </c>
      <c r="Q68" s="478" t="str">
        <f>'[3]5.Grup_T'!$E$16</f>
        <v>II.4.1. apskaitos prietaisai</v>
      </c>
      <c r="R68" s="136"/>
      <c r="S68" s="136"/>
      <c r="T68" s="136"/>
    </row>
    <row r="69" spans="1:20" ht="26.25">
      <c r="A69" s="584"/>
      <c r="B69" s="630" t="s">
        <v>411</v>
      </c>
      <c r="C69" s="688" t="s">
        <v>597</v>
      </c>
      <c r="D69" s="706">
        <f>IFERROR(SUMIFS('[3]6.Turtas'!$M$4:$M$5482,'[3]6.Turtas'!$AI$4:$AI$5482,"",'[3]6.Turtas'!$E$4:$E$5482,$Q69,'[3]6.Turtas'!$F$4:$F$5482,A$54)/1000,0)</f>
        <v>5.6010199999999992</v>
      </c>
      <c r="E69" s="621">
        <f>IFERROR($D69*E88/100, 0)</f>
        <v>3.6827821022077777E-3</v>
      </c>
      <c r="F69" s="621">
        <f t="shared" si="4"/>
        <v>1.92258852135027</v>
      </c>
      <c r="G69" s="622">
        <f t="shared" si="43"/>
        <v>6.2416369543119118E-2</v>
      </c>
      <c r="H69" s="623">
        <f t="shared" si="43"/>
        <v>0.2009593170131968</v>
      </c>
      <c r="I69" s="624">
        <f t="shared" si="43"/>
        <v>1.6592128347939541</v>
      </c>
      <c r="J69" s="707">
        <f t="shared" si="32"/>
        <v>3.4817045389412153</v>
      </c>
      <c r="K69" s="622">
        <f t="shared" si="44"/>
        <v>3.0512572513955871</v>
      </c>
      <c r="L69" s="623">
        <f t="shared" si="44"/>
        <v>0.42771197895960517</v>
      </c>
      <c r="M69" s="624">
        <f t="shared" si="44"/>
        <v>2.7353085860228488E-3</v>
      </c>
      <c r="N69" s="625">
        <f t="shared" si="44"/>
        <v>0</v>
      </c>
      <c r="O69" s="626">
        <f t="shared" si="44"/>
        <v>0</v>
      </c>
      <c r="P69" s="621">
        <f t="shared" si="44"/>
        <v>0.19304415760630583</v>
      </c>
      <c r="Q69" s="478" t="str">
        <f>'[3]5.Grup_T'!$E$17</f>
        <v>II.4.2. įrankiai</v>
      </c>
      <c r="R69" s="136"/>
      <c r="S69" s="136"/>
      <c r="T69" s="136"/>
    </row>
    <row r="70" spans="1:20">
      <c r="A70" s="584"/>
      <c r="B70" s="609" t="s">
        <v>415</v>
      </c>
      <c r="C70" s="640" t="s">
        <v>37</v>
      </c>
      <c r="D70" s="641">
        <f>D71+D72</f>
        <v>23.1</v>
      </c>
      <c r="E70" s="642">
        <f>E71+E72</f>
        <v>1.5188709656633914E-2</v>
      </c>
      <c r="F70" s="642">
        <f t="shared" si="4"/>
        <v>7.9292333973439204</v>
      </c>
      <c r="G70" s="643">
        <f>G71+G72</f>
        <v>0.2574206370350493</v>
      </c>
      <c r="H70" s="644">
        <f>H71+H72</f>
        <v>0.82880622154622674</v>
      </c>
      <c r="I70" s="645">
        <f>I71+I72</f>
        <v>6.8430065387626442</v>
      </c>
      <c r="J70" s="646">
        <f t="shared" si="32"/>
        <v>14.359415758119429</v>
      </c>
      <c r="K70" s="643">
        <f t="shared" ref="K70:P70" si="45">K71+K72</f>
        <v>12.584144050054826</v>
      </c>
      <c r="L70" s="644">
        <f t="shared" si="45"/>
        <v>1.7639906149177973</v>
      </c>
      <c r="M70" s="645">
        <f t="shared" si="45"/>
        <v>1.1281093146806798E-2</v>
      </c>
      <c r="N70" s="647">
        <f t="shared" si="45"/>
        <v>0</v>
      </c>
      <c r="O70" s="648">
        <f t="shared" si="45"/>
        <v>0</v>
      </c>
      <c r="P70" s="642">
        <f t="shared" si="45"/>
        <v>0.79616213488001564</v>
      </c>
      <c r="Q70" s="136"/>
      <c r="R70" s="136"/>
      <c r="S70" s="136"/>
      <c r="T70" s="136"/>
    </row>
    <row r="71" spans="1:20">
      <c r="A71" s="584"/>
      <c r="B71" s="649" t="s">
        <v>612</v>
      </c>
      <c r="C71" s="650" t="s">
        <v>39</v>
      </c>
      <c r="D71" s="708">
        <f>IFERROR(SUMIFS('[3]6.Turtas'!$M$4:$M$5482,'[3]6.Turtas'!$AI$4:$AI$5482,"",'[3]6.Turtas'!$E$4:$E$5482,$Q71,'[3]6.Turtas'!$F$4:$F$5482,A$54)/1000,0)</f>
        <v>5.5</v>
      </c>
      <c r="E71" s="621">
        <f>IFERROR($D71*E89/100, 0)</f>
        <v>3.6163594420556937E-3</v>
      </c>
      <c r="F71" s="621">
        <f t="shared" si="4"/>
        <v>1.8879127136533145</v>
      </c>
      <c r="G71" s="622">
        <f t="shared" ref="G71:I72" si="46">IFERROR($D71*G89/100, 0)</f>
        <v>6.1290627865487932E-2</v>
      </c>
      <c r="H71" s="623">
        <f t="shared" si="46"/>
        <v>0.19733481465386352</v>
      </c>
      <c r="I71" s="624">
        <f t="shared" si="46"/>
        <v>1.629287271133963</v>
      </c>
      <c r="J71" s="707">
        <f t="shared" si="32"/>
        <v>3.4189085138379594</v>
      </c>
      <c r="K71" s="622">
        <f t="shared" ref="K71:P72" si="47">IFERROR($D71*K89/100, 0)</f>
        <v>2.9962247738225773</v>
      </c>
      <c r="L71" s="623">
        <f t="shared" si="47"/>
        <v>0.41999776545661838</v>
      </c>
      <c r="M71" s="624">
        <f t="shared" si="47"/>
        <v>2.6859745587635231E-3</v>
      </c>
      <c r="N71" s="625">
        <f t="shared" si="47"/>
        <v>0</v>
      </c>
      <c r="O71" s="626">
        <f t="shared" si="47"/>
        <v>0</v>
      </c>
      <c r="P71" s="621">
        <f t="shared" si="47"/>
        <v>0.18956241306667038</v>
      </c>
      <c r="Q71" s="136" t="str">
        <f>'[3]5.Grup_T'!$E$18</f>
        <v>II.5.1.lengvieji automobiliai</v>
      </c>
      <c r="R71" s="136"/>
      <c r="S71" s="136"/>
      <c r="T71" s="136"/>
    </row>
    <row r="72" spans="1:20" ht="26.25">
      <c r="A72" s="584"/>
      <c r="B72" s="649" t="s">
        <v>613</v>
      </c>
      <c r="C72" s="659" t="s">
        <v>41</v>
      </c>
      <c r="D72" s="709">
        <f>IFERROR(SUMIFS('[3]6.Turtas'!$M$4:$M$5482,'[3]6.Turtas'!$AI$4:$AI$5482,"",'[3]6.Turtas'!$E$4:$E$5482,$Q72,'[3]6.Turtas'!$F$4:$F$5482,A$54)/1000,0)</f>
        <v>17.600000000000001</v>
      </c>
      <c r="E72" s="621">
        <f>IFERROR($D72*E90/100, 0)</f>
        <v>1.157235021457822E-2</v>
      </c>
      <c r="F72" s="621">
        <f t="shared" si="4"/>
        <v>6.0413206836906062</v>
      </c>
      <c r="G72" s="622">
        <f t="shared" si="46"/>
        <v>0.19613000916956139</v>
      </c>
      <c r="H72" s="623">
        <f t="shared" si="46"/>
        <v>0.63147140689236325</v>
      </c>
      <c r="I72" s="624">
        <f t="shared" si="46"/>
        <v>5.2137192676286812</v>
      </c>
      <c r="J72" s="707">
        <f t="shared" si="32"/>
        <v>10.940507244281472</v>
      </c>
      <c r="K72" s="622">
        <f t="shared" si="47"/>
        <v>9.5879192762322489</v>
      </c>
      <c r="L72" s="623">
        <f t="shared" si="47"/>
        <v>1.3439928494611788</v>
      </c>
      <c r="M72" s="624">
        <f t="shared" si="47"/>
        <v>8.5951185880432743E-3</v>
      </c>
      <c r="N72" s="625">
        <f t="shared" si="47"/>
        <v>0</v>
      </c>
      <c r="O72" s="626">
        <f t="shared" si="47"/>
        <v>0</v>
      </c>
      <c r="P72" s="621">
        <f t="shared" si="47"/>
        <v>0.60659972181334521</v>
      </c>
      <c r="Q72" s="136" t="str">
        <f>'[3]5.Grup_T'!$E$19</f>
        <v>II.5.2.kitos transporto priemonės</v>
      </c>
      <c r="R72" s="136"/>
      <c r="S72" s="136"/>
      <c r="T72" s="136"/>
    </row>
    <row r="73" spans="1:20">
      <c r="A73" s="584"/>
      <c r="B73" s="662" t="s">
        <v>416</v>
      </c>
      <c r="C73" s="663" t="s">
        <v>598</v>
      </c>
      <c r="D73" s="641">
        <f>D74+D75</f>
        <v>0</v>
      </c>
      <c r="E73" s="642">
        <f>E74+E75</f>
        <v>0</v>
      </c>
      <c r="F73" s="642">
        <f>SUM(G73:I73)</f>
        <v>0</v>
      </c>
      <c r="G73" s="643">
        <f>G74+G75</f>
        <v>0</v>
      </c>
      <c r="H73" s="644">
        <f>H74+H75</f>
        <v>0</v>
      </c>
      <c r="I73" s="645">
        <f>I74+I75</f>
        <v>0</v>
      </c>
      <c r="J73" s="646">
        <f t="shared" si="32"/>
        <v>0</v>
      </c>
      <c r="K73" s="643">
        <f t="shared" ref="K73:P73" si="48">K74+K75</f>
        <v>0</v>
      </c>
      <c r="L73" s="644">
        <f t="shared" si="48"/>
        <v>0</v>
      </c>
      <c r="M73" s="645">
        <f t="shared" si="48"/>
        <v>0</v>
      </c>
      <c r="N73" s="647">
        <f t="shared" si="48"/>
        <v>0</v>
      </c>
      <c r="O73" s="648">
        <f t="shared" si="48"/>
        <v>0</v>
      </c>
      <c r="P73" s="642">
        <f t="shared" si="48"/>
        <v>0</v>
      </c>
      <c r="Q73" s="136"/>
      <c r="R73" s="136"/>
      <c r="S73" s="136"/>
      <c r="T73" s="136"/>
    </row>
    <row r="74" spans="1:20">
      <c r="A74" s="584"/>
      <c r="B74" s="664" t="s">
        <v>417</v>
      </c>
      <c r="C74" s="659" t="str">
        <f>RIGHT('[3]5.Grup_T'!$E$20,(LEN('[3]5.Grup_T'!$E$20)-8))</f>
        <v/>
      </c>
      <c r="D74" s="709">
        <f>IFERROR(SUMIFS('[3]6.Turtas'!$M$4:$M$5482,'[3]6.Turtas'!$AI$4:$AI$5482,"",'[3]6.Turtas'!$E$4:$E$5482,$Q74,'[3]6.Turtas'!$F$4:$F$5482,A$54)/1000,0)</f>
        <v>0</v>
      </c>
      <c r="E74" s="621">
        <f>IFERROR($D74*E91/100, 0)</f>
        <v>0</v>
      </c>
      <c r="F74" s="621">
        <f>SUM(G74:I74)</f>
        <v>0</v>
      </c>
      <c r="G74" s="622">
        <f t="shared" ref="G74:I76" si="49">IFERROR($D74*G91/100, 0)</f>
        <v>0</v>
      </c>
      <c r="H74" s="623">
        <f t="shared" si="49"/>
        <v>0</v>
      </c>
      <c r="I74" s="624">
        <f t="shared" si="49"/>
        <v>0</v>
      </c>
      <c r="J74" s="707">
        <f t="shared" si="32"/>
        <v>0</v>
      </c>
      <c r="K74" s="622">
        <f t="shared" ref="K74:P76" si="50">IFERROR($D74*K91/100, 0)</f>
        <v>0</v>
      </c>
      <c r="L74" s="623">
        <f t="shared" si="50"/>
        <v>0</v>
      </c>
      <c r="M74" s="624">
        <f t="shared" si="50"/>
        <v>0</v>
      </c>
      <c r="N74" s="625">
        <f t="shared" si="50"/>
        <v>0</v>
      </c>
      <c r="O74" s="626">
        <f t="shared" si="50"/>
        <v>0</v>
      </c>
      <c r="P74" s="621">
        <f t="shared" si="50"/>
        <v>0</v>
      </c>
      <c r="Q74" s="136" t="str">
        <f>'[3]5.Grup_T'!$E$20</f>
        <v xml:space="preserve">II.6.1. </v>
      </c>
      <c r="R74" s="136"/>
      <c r="S74" s="136"/>
      <c r="T74" s="136"/>
    </row>
    <row r="75" spans="1:20">
      <c r="A75" s="584"/>
      <c r="B75" s="649" t="s">
        <v>418</v>
      </c>
      <c r="C75" s="659" t="str">
        <f>RIGHT('[3]5.Grup_T'!$E$21,(LEN('[3]5.Grup_T'!$E$21)-8))</f>
        <v/>
      </c>
      <c r="D75" s="709">
        <f>IFERROR(SUMIFS('[3]6.Turtas'!$M$4:$M$5482,'[3]6.Turtas'!$AI$4:$AI$5482,"",'[3]6.Turtas'!$E$4:$E$5482,$Q75,'[3]6.Turtas'!$F$4:$F$5482,A$54)/1000,0)</f>
        <v>0</v>
      </c>
      <c r="E75" s="621">
        <f>IFERROR($D75*E92/100, 0)</f>
        <v>0</v>
      </c>
      <c r="F75" s="621">
        <f>SUM(G75:I75)</f>
        <v>0</v>
      </c>
      <c r="G75" s="622">
        <f t="shared" si="49"/>
        <v>0</v>
      </c>
      <c r="H75" s="623">
        <f t="shared" si="49"/>
        <v>0</v>
      </c>
      <c r="I75" s="624">
        <f t="shared" si="49"/>
        <v>0</v>
      </c>
      <c r="J75" s="707">
        <f t="shared" si="32"/>
        <v>0</v>
      </c>
      <c r="K75" s="622">
        <f t="shared" si="50"/>
        <v>0</v>
      </c>
      <c r="L75" s="623">
        <f t="shared" si="50"/>
        <v>0</v>
      </c>
      <c r="M75" s="624">
        <f t="shared" si="50"/>
        <v>0</v>
      </c>
      <c r="N75" s="625">
        <f t="shared" si="50"/>
        <v>0</v>
      </c>
      <c r="O75" s="626">
        <f t="shared" si="50"/>
        <v>0</v>
      </c>
      <c r="P75" s="621">
        <f t="shared" si="50"/>
        <v>0</v>
      </c>
      <c r="Q75" s="136" t="str">
        <f>'[3]5.Grup_T'!$E$21</f>
        <v xml:space="preserve">II.6.2. </v>
      </c>
      <c r="R75" s="136"/>
      <c r="S75" s="136"/>
      <c r="T75" s="136"/>
    </row>
    <row r="76" spans="1:20" ht="15.75" thickBot="1">
      <c r="A76" s="584"/>
      <c r="B76" s="710" t="s">
        <v>419</v>
      </c>
      <c r="C76" s="666" t="str">
        <f>RIGHT('[3]5.Grup_T'!$E$22,(LEN('[3]5.Grup_T'!$E$22)-8))</f>
        <v/>
      </c>
      <c r="D76" s="708">
        <f>IFERROR(SUMIFS('[3]6.Turtas'!$M$4:$M$5482,'[3]6.Turtas'!$AI$4:$AI$5482,"",'[3]6.Turtas'!$E$4:$E$5482,$Q76,'[3]6.Turtas'!$F$4:$F$5482,A$54)/1000,0)</f>
        <v>0</v>
      </c>
      <c r="E76" s="711">
        <f>IFERROR($D76*E93/100, 0)</f>
        <v>0</v>
      </c>
      <c r="F76" s="711">
        <f>SUM(G76:I76)</f>
        <v>0</v>
      </c>
      <c r="G76" s="712">
        <f t="shared" si="49"/>
        <v>0</v>
      </c>
      <c r="H76" s="713">
        <f t="shared" si="49"/>
        <v>0</v>
      </c>
      <c r="I76" s="714">
        <f t="shared" si="49"/>
        <v>0</v>
      </c>
      <c r="J76" s="715">
        <f t="shared" si="32"/>
        <v>0</v>
      </c>
      <c r="K76" s="712">
        <f t="shared" si="50"/>
        <v>0</v>
      </c>
      <c r="L76" s="713">
        <f t="shared" si="50"/>
        <v>0</v>
      </c>
      <c r="M76" s="714">
        <f t="shared" si="50"/>
        <v>0</v>
      </c>
      <c r="N76" s="716">
        <f t="shared" si="50"/>
        <v>0</v>
      </c>
      <c r="O76" s="717">
        <f t="shared" si="50"/>
        <v>0</v>
      </c>
      <c r="P76" s="711">
        <f t="shared" si="50"/>
        <v>0</v>
      </c>
      <c r="Q76" s="136" t="str">
        <f>'[3]5.Grup_T'!$E$22</f>
        <v xml:space="preserve">II.6.3. </v>
      </c>
      <c r="R76" s="136"/>
      <c r="S76" s="136"/>
      <c r="T76" s="136"/>
    </row>
    <row r="77" spans="1:20" ht="64.5" thickBot="1">
      <c r="A77" s="584"/>
      <c r="B77" s="718" t="s">
        <v>60</v>
      </c>
      <c r="C77" s="594" t="s">
        <v>614</v>
      </c>
      <c r="D77" s="719" t="s">
        <v>252</v>
      </c>
      <c r="E77" s="590" t="s">
        <v>253</v>
      </c>
      <c r="F77" s="590" t="s">
        <v>254</v>
      </c>
      <c r="G77" s="720" t="s">
        <v>255</v>
      </c>
      <c r="H77" s="721" t="s">
        <v>256</v>
      </c>
      <c r="I77" s="722" t="s">
        <v>257</v>
      </c>
      <c r="J77" s="594" t="s">
        <v>258</v>
      </c>
      <c r="K77" s="720" t="s">
        <v>259</v>
      </c>
      <c r="L77" s="721" t="s">
        <v>260</v>
      </c>
      <c r="M77" s="722" t="s">
        <v>261</v>
      </c>
      <c r="N77" s="596" t="s">
        <v>615</v>
      </c>
      <c r="O77" s="597" t="s">
        <v>453</v>
      </c>
      <c r="P77" s="598" t="s">
        <v>454</v>
      </c>
      <c r="Q77" s="136"/>
      <c r="R77" s="136"/>
      <c r="S77" s="136"/>
      <c r="T77" s="136"/>
    </row>
    <row r="78" spans="1:20" ht="25.5">
      <c r="A78" s="584" t="str">
        <f>'[3]9.Nesikliai'!B72</f>
        <v>I.1.standartinė programinė įranga</v>
      </c>
      <c r="B78" s="723" t="s">
        <v>62</v>
      </c>
      <c r="C78" s="724" t="str">
        <f>Q78&amp;" "&amp;'[3]9.Nesikliai'!I72</f>
        <v>C.1.1  Punktui Tiesiogiai paslaugoms priskirto naudojamo turto buhalterinė įsigijimo vertė</v>
      </c>
      <c r="D78" s="725">
        <f t="shared" ref="D78:D93" si="51">E78+F78+J78+N78+O78+P78</f>
        <v>100</v>
      </c>
      <c r="E78" s="726">
        <f>VLOOKUP(VLOOKUP($A78,'[3]9.Nesikliai'!$B$72:$H$87,6,0),'[3]9.Nesikliai'!$A$8:$AE$12,'[3]9.Nesikliai'!T$5)</f>
        <v>6.5751989855558066E-2</v>
      </c>
      <c r="F78" s="727">
        <f>SUM(G78:I78)</f>
        <v>34.325685702787538</v>
      </c>
      <c r="G78" s="728">
        <f>VLOOKUP(VLOOKUP($A78,'[3]9.Nesikliai'!$B$72:$H$87,6,0),'[3]9.Nesikliai'!$A$8:$AE$12,'[3]9.Nesikliai'!V$5)</f>
        <v>1.1143750520997806</v>
      </c>
      <c r="H78" s="729">
        <f>VLOOKUP(VLOOKUP($A78,'[3]9.Nesikliai'!$B$72:$H$87,6,0),'[3]9.Nesikliai'!$A$8:$AE$12,'[3]9.Nesikliai'!W$5)</f>
        <v>3.5879057209793368</v>
      </c>
      <c r="I78" s="730">
        <f>VLOOKUP(VLOOKUP($A78,'[3]9.Nesikliai'!$B$72:$H$87,6,0),'[3]9.Nesikliai'!$A$8:$AE$12,'[3]9.Nesikliai'!X$5)</f>
        <v>29.623404929708418</v>
      </c>
      <c r="J78" s="727">
        <f t="shared" ref="J78:J93" si="52">SUM(K78:M78)</f>
        <v>62.161972978871987</v>
      </c>
      <c r="K78" s="728">
        <f>VLOOKUP(VLOOKUP($A78,'[3]9.Nesikliai'!$B$72:$H$87,6,0),'[3]9.Nesikliai'!$A$8:$AE$12,'[3]9.Nesikliai'!Z$5)</f>
        <v>54.476814069501408</v>
      </c>
      <c r="L78" s="729">
        <f>VLOOKUP(VLOOKUP($A78,'[3]9.Nesikliai'!$B$72:$H$87,6,0),'[3]9.Nesikliai'!$A$8:$AE$12,'[3]9.Nesikliai'!AA$5)</f>
        <v>7.6363230083021527</v>
      </c>
      <c r="M78" s="730">
        <f>VLOOKUP(VLOOKUP($A78,'[3]9.Nesikliai'!$B$72:$H$87,6,0),'[3]9.Nesikliai'!$A$8:$AE$12,'[3]9.Nesikliai'!AB$5)</f>
        <v>4.8835901068427695E-2</v>
      </c>
      <c r="N78" s="731">
        <f>VLOOKUP(VLOOKUP($A78,'[3]9.Nesikliai'!$B$72:$H$87,6,0),'[3]9.Nesikliai'!$A$8:$AE$12,'[3]9.Nesikliai'!AC$5)</f>
        <v>0</v>
      </c>
      <c r="O78" s="732">
        <f>VLOOKUP(VLOOKUP($A78,'[3]9.Nesikliai'!$B$72:$H$87,6,0),'[3]9.Nesikliai'!$A$8:$AE$12,'[3]9.Nesikliai'!AD$5)</f>
        <v>0</v>
      </c>
      <c r="P78" s="733">
        <f>VLOOKUP(VLOOKUP($A78,'[3]9.Nesikliai'!$B$72:$H$87,6,0),'[3]9.Nesikliai'!$A$8:$AE$12,'[3]9.Nesikliai'!AE$5)</f>
        <v>3.4465893284849161</v>
      </c>
      <c r="Q78" s="136" t="s">
        <v>616</v>
      </c>
      <c r="R78" s="136"/>
      <c r="S78" s="136"/>
      <c r="T78" s="136"/>
    </row>
    <row r="79" spans="1:20" ht="25.5">
      <c r="A79" s="584" t="str">
        <f>'[3]9.Nesikliai'!B73</f>
        <v>I.1.spec. programinė įranga</v>
      </c>
      <c r="B79" s="734" t="s">
        <v>66</v>
      </c>
      <c r="C79" s="735" t="str">
        <f>Q79&amp;" "&amp;'[3]9.Nesikliai'!I73</f>
        <v>C.1.2.  Punktui Tiesiogiai paslaugoms priskirto naudojamo turto buhalterinė įsigijimo vertė</v>
      </c>
      <c r="D79" s="736">
        <f t="shared" si="51"/>
        <v>100</v>
      </c>
      <c r="E79" s="737">
        <f>VLOOKUP(VLOOKUP($A79,'[3]9.Nesikliai'!$B$72:$H$87,6,0),'[3]9.Nesikliai'!$A$8:$AE$12,'[3]9.Nesikliai'!T$5)</f>
        <v>6.5751989855558066E-2</v>
      </c>
      <c r="F79" s="738">
        <f t="shared" ref="F79:F93" si="53">SUM(G79:I79)</f>
        <v>34.325685702787538</v>
      </c>
      <c r="G79" s="739">
        <f>VLOOKUP(VLOOKUP($A79,'[3]9.Nesikliai'!$B$72:$H$87,6,0),'[3]9.Nesikliai'!$A$8:$AE$12,'[3]9.Nesikliai'!V$5)</f>
        <v>1.1143750520997806</v>
      </c>
      <c r="H79" s="740">
        <f>VLOOKUP(VLOOKUP($A79,'[3]9.Nesikliai'!$B$72:$H$87,6,0),'[3]9.Nesikliai'!$A$8:$AE$12,'[3]9.Nesikliai'!W$5)</f>
        <v>3.5879057209793368</v>
      </c>
      <c r="I79" s="741">
        <f>VLOOKUP(VLOOKUP($A79,'[3]9.Nesikliai'!$B$72:$H$87,6,0),'[3]9.Nesikliai'!$A$8:$AE$12,'[3]9.Nesikliai'!X$5)</f>
        <v>29.623404929708418</v>
      </c>
      <c r="J79" s="738">
        <f t="shared" si="52"/>
        <v>62.161972978871987</v>
      </c>
      <c r="K79" s="739">
        <f>VLOOKUP(VLOOKUP($A79,'[3]9.Nesikliai'!$B$72:$H$87,6,0),'[3]9.Nesikliai'!$A$8:$AE$12,'[3]9.Nesikliai'!Z$5)</f>
        <v>54.476814069501408</v>
      </c>
      <c r="L79" s="740">
        <f>VLOOKUP(VLOOKUP($A79,'[3]9.Nesikliai'!$B$72:$H$87,6,0),'[3]9.Nesikliai'!$A$8:$AE$12,'[3]9.Nesikliai'!AA$5)</f>
        <v>7.6363230083021527</v>
      </c>
      <c r="M79" s="741">
        <f>VLOOKUP(VLOOKUP($A79,'[3]9.Nesikliai'!$B$72:$H$87,6,0),'[3]9.Nesikliai'!$A$8:$AE$12,'[3]9.Nesikliai'!AB$5)</f>
        <v>4.8835901068427695E-2</v>
      </c>
      <c r="N79" s="742">
        <f>VLOOKUP(VLOOKUP($A79,'[3]9.Nesikliai'!$B$72:$H$87,6,0),'[3]9.Nesikliai'!$A$8:$AE$12,'[3]9.Nesikliai'!AC$5)</f>
        <v>0</v>
      </c>
      <c r="O79" s="743">
        <f>VLOOKUP(VLOOKUP($A79,'[3]9.Nesikliai'!$B$72:$H$87,6,0),'[3]9.Nesikliai'!$A$8:$AE$12,'[3]9.Nesikliai'!AD$5)</f>
        <v>0</v>
      </c>
      <c r="P79" s="744">
        <f>VLOOKUP(VLOOKUP($A79,'[3]9.Nesikliai'!$B$72:$H$87,6,0),'[3]9.Nesikliai'!$A$8:$AE$12,'[3]9.Nesikliai'!AE$5)</f>
        <v>3.4465893284849161</v>
      </c>
      <c r="Q79" s="136" t="s">
        <v>617</v>
      </c>
      <c r="R79" s="136"/>
      <c r="S79" s="136"/>
      <c r="T79" s="136"/>
    </row>
    <row r="80" spans="1:20" ht="25.5">
      <c r="A80" s="584" t="str">
        <f>'[3]9.Nesikliai'!B74</f>
        <v>I.1.kitas nematerialus turtas</v>
      </c>
      <c r="B80" s="734" t="s">
        <v>68</v>
      </c>
      <c r="C80" s="735" t="str">
        <f>Q80&amp;" "&amp;'[3]9.Nesikliai'!I74</f>
        <v>C.1.3.  Punktui Tiesiogiai paslaugoms priskirto naudojamo turto buhalterinė įsigijimo vertė</v>
      </c>
      <c r="D80" s="736">
        <f t="shared" si="51"/>
        <v>100</v>
      </c>
      <c r="E80" s="737">
        <f>VLOOKUP(VLOOKUP($A80,'[3]9.Nesikliai'!$B$72:$H$87,6,0),'[3]9.Nesikliai'!$A$8:$AE$12,'[3]9.Nesikliai'!T$5)</f>
        <v>6.5751989855558066E-2</v>
      </c>
      <c r="F80" s="738">
        <f t="shared" si="53"/>
        <v>34.325685702787538</v>
      </c>
      <c r="G80" s="739">
        <f>VLOOKUP(VLOOKUP($A80,'[3]9.Nesikliai'!$B$72:$H$87,6,0),'[3]9.Nesikliai'!$A$8:$AE$12,'[3]9.Nesikliai'!V$5)</f>
        <v>1.1143750520997806</v>
      </c>
      <c r="H80" s="740">
        <f>VLOOKUP(VLOOKUP($A80,'[3]9.Nesikliai'!$B$72:$H$87,6,0),'[3]9.Nesikliai'!$A$8:$AE$12,'[3]9.Nesikliai'!W$5)</f>
        <v>3.5879057209793368</v>
      </c>
      <c r="I80" s="741">
        <f>VLOOKUP(VLOOKUP($A80,'[3]9.Nesikliai'!$B$72:$H$87,6,0),'[3]9.Nesikliai'!$A$8:$AE$12,'[3]9.Nesikliai'!X$5)</f>
        <v>29.623404929708418</v>
      </c>
      <c r="J80" s="738">
        <f t="shared" si="52"/>
        <v>62.161972978871987</v>
      </c>
      <c r="K80" s="739">
        <f>VLOOKUP(VLOOKUP($A80,'[3]9.Nesikliai'!$B$72:$H$87,6,0),'[3]9.Nesikliai'!$A$8:$AE$12,'[3]9.Nesikliai'!Z$5)</f>
        <v>54.476814069501408</v>
      </c>
      <c r="L80" s="740">
        <f>VLOOKUP(VLOOKUP($A80,'[3]9.Nesikliai'!$B$72:$H$87,6,0),'[3]9.Nesikliai'!$A$8:$AE$12,'[3]9.Nesikliai'!AA$5)</f>
        <v>7.6363230083021527</v>
      </c>
      <c r="M80" s="741">
        <f>VLOOKUP(VLOOKUP($A80,'[3]9.Nesikliai'!$B$72:$H$87,6,0),'[3]9.Nesikliai'!$A$8:$AE$12,'[3]9.Nesikliai'!AB$5)</f>
        <v>4.8835901068427695E-2</v>
      </c>
      <c r="N80" s="742">
        <f>VLOOKUP(VLOOKUP($A80,'[3]9.Nesikliai'!$B$72:$H$87,6,0),'[3]9.Nesikliai'!$A$8:$AE$12,'[3]9.Nesikliai'!AC$5)</f>
        <v>0</v>
      </c>
      <c r="O80" s="743">
        <f>VLOOKUP(VLOOKUP($A80,'[3]9.Nesikliai'!$B$72:$H$87,6,0),'[3]9.Nesikliai'!$A$8:$AE$12,'[3]9.Nesikliai'!AD$5)</f>
        <v>0</v>
      </c>
      <c r="P80" s="744">
        <f>VLOOKUP(VLOOKUP($A80,'[3]9.Nesikliai'!$B$72:$H$87,6,0),'[3]9.Nesikliai'!$A$8:$AE$12,'[3]9.Nesikliai'!AE$5)</f>
        <v>3.4465893284849161</v>
      </c>
      <c r="Q80" s="136" t="s">
        <v>618</v>
      </c>
      <c r="R80" s="136"/>
      <c r="S80" s="136"/>
      <c r="T80" s="136"/>
    </row>
    <row r="81" spans="1:20" ht="25.5">
      <c r="A81" s="584" t="str">
        <f>'[3]9.Nesikliai'!B75</f>
        <v>II.2.1.Pastatai</v>
      </c>
      <c r="B81" s="745" t="s">
        <v>70</v>
      </c>
      <c r="C81" s="735" t="str">
        <f>Q81&amp;" "&amp;'[3]9.Nesikliai'!I75</f>
        <v>C.2.1  Punktui Tiesiogiai paslaugoms priskirto naudojamo turto buhalterinė įsigijimo vertė</v>
      </c>
      <c r="D81" s="736">
        <f t="shared" si="51"/>
        <v>100</v>
      </c>
      <c r="E81" s="737">
        <f>VLOOKUP(VLOOKUP($A81,'[3]9.Nesikliai'!$B$72:$H$87,6,0),'[3]9.Nesikliai'!$A$8:$AE$12,'[3]9.Nesikliai'!T$5)</f>
        <v>6.5751989855558066E-2</v>
      </c>
      <c r="F81" s="738">
        <f t="shared" si="53"/>
        <v>34.325685702787538</v>
      </c>
      <c r="G81" s="739">
        <f>VLOOKUP(VLOOKUP($A81,'[3]9.Nesikliai'!$B$72:$H$87,6,0),'[3]9.Nesikliai'!$A$8:$AE$12,'[3]9.Nesikliai'!V$5)</f>
        <v>1.1143750520997806</v>
      </c>
      <c r="H81" s="740">
        <f>VLOOKUP(VLOOKUP($A81,'[3]9.Nesikliai'!$B$72:$H$87,6,0),'[3]9.Nesikliai'!$A$8:$AE$12,'[3]9.Nesikliai'!W$5)</f>
        <v>3.5879057209793368</v>
      </c>
      <c r="I81" s="741">
        <f>VLOOKUP(VLOOKUP($A81,'[3]9.Nesikliai'!$B$72:$H$87,6,0),'[3]9.Nesikliai'!$A$8:$AE$12,'[3]9.Nesikliai'!X$5)</f>
        <v>29.623404929708418</v>
      </c>
      <c r="J81" s="738">
        <f t="shared" si="52"/>
        <v>62.161972978871987</v>
      </c>
      <c r="K81" s="739">
        <f>VLOOKUP(VLOOKUP($A81,'[3]9.Nesikliai'!$B$72:$H$87,6,0),'[3]9.Nesikliai'!$A$8:$AE$12,'[3]9.Nesikliai'!Z$5)</f>
        <v>54.476814069501408</v>
      </c>
      <c r="L81" s="740">
        <f>VLOOKUP(VLOOKUP($A81,'[3]9.Nesikliai'!$B$72:$H$87,6,0),'[3]9.Nesikliai'!$A$8:$AE$12,'[3]9.Nesikliai'!AA$5)</f>
        <v>7.6363230083021527</v>
      </c>
      <c r="M81" s="741">
        <f>VLOOKUP(VLOOKUP($A81,'[3]9.Nesikliai'!$B$72:$H$87,6,0),'[3]9.Nesikliai'!$A$8:$AE$12,'[3]9.Nesikliai'!AB$5)</f>
        <v>4.8835901068427695E-2</v>
      </c>
      <c r="N81" s="742">
        <f>VLOOKUP(VLOOKUP($A81,'[3]9.Nesikliai'!$B$72:$H$87,6,0),'[3]9.Nesikliai'!$A$8:$AE$12,'[3]9.Nesikliai'!AC$5)</f>
        <v>0</v>
      </c>
      <c r="O81" s="743">
        <f>VLOOKUP(VLOOKUP($A81,'[3]9.Nesikliai'!$B$72:$H$87,6,0),'[3]9.Nesikliai'!$A$8:$AE$12,'[3]9.Nesikliai'!AD$5)</f>
        <v>0</v>
      </c>
      <c r="P81" s="744">
        <f>VLOOKUP(VLOOKUP($A81,'[3]9.Nesikliai'!$B$72:$H$87,6,0),'[3]9.Nesikliai'!$A$8:$AE$12,'[3]9.Nesikliai'!AE$5)</f>
        <v>3.4465893284849161</v>
      </c>
      <c r="Q81" s="136" t="s">
        <v>619</v>
      </c>
      <c r="R81" s="136"/>
      <c r="S81" s="136"/>
      <c r="T81" s="136"/>
    </row>
    <row r="82" spans="1:20" ht="25.5">
      <c r="A82" s="584" t="str">
        <f>'[3]9.Nesikliai'!B76</f>
        <v xml:space="preserve">II.2.2.keliai, šaligatviai ir tvoros </v>
      </c>
      <c r="B82" s="734" t="s">
        <v>72</v>
      </c>
      <c r="C82" s="735" t="str">
        <f>Q82&amp;" "&amp;'[3]9.Nesikliai'!I76</f>
        <v>C.2.2. Punktui Tiesiogiai paslaugoms priskirto naudojamo turto buhalterinė įsigijimo vertė</v>
      </c>
      <c r="D82" s="746">
        <f t="shared" si="51"/>
        <v>100</v>
      </c>
      <c r="E82" s="747">
        <f>VLOOKUP(VLOOKUP($A82,'[3]9.Nesikliai'!$B$72:$H$87,6,0),'[3]9.Nesikliai'!$A$8:$AE$12,'[3]9.Nesikliai'!T$5)</f>
        <v>6.5751989855558066E-2</v>
      </c>
      <c r="F82" s="748">
        <f t="shared" si="53"/>
        <v>34.325685702787538</v>
      </c>
      <c r="G82" s="749">
        <f>VLOOKUP(VLOOKUP($A82,'[3]9.Nesikliai'!$B$72:$H$87,6,0),'[3]9.Nesikliai'!$A$8:$AE$12,'[3]9.Nesikliai'!V$5)</f>
        <v>1.1143750520997806</v>
      </c>
      <c r="H82" s="750">
        <f>VLOOKUP(VLOOKUP($A82,'[3]9.Nesikliai'!$B$72:$H$87,6,0),'[3]9.Nesikliai'!$A$8:$AE$12,'[3]9.Nesikliai'!W$5)</f>
        <v>3.5879057209793368</v>
      </c>
      <c r="I82" s="751">
        <f>VLOOKUP(VLOOKUP($A82,'[3]9.Nesikliai'!$B$72:$H$87,6,0),'[3]9.Nesikliai'!$A$8:$AE$12,'[3]9.Nesikliai'!X$5)</f>
        <v>29.623404929708418</v>
      </c>
      <c r="J82" s="748">
        <f t="shared" si="52"/>
        <v>62.161972978871987</v>
      </c>
      <c r="K82" s="749">
        <f>VLOOKUP(VLOOKUP($A82,'[3]9.Nesikliai'!$B$72:$H$87,6,0),'[3]9.Nesikliai'!$A$8:$AE$12,'[3]9.Nesikliai'!Z$5)</f>
        <v>54.476814069501408</v>
      </c>
      <c r="L82" s="750">
        <f>VLOOKUP(VLOOKUP($A82,'[3]9.Nesikliai'!$B$72:$H$87,6,0),'[3]9.Nesikliai'!$A$8:$AE$12,'[3]9.Nesikliai'!AA$5)</f>
        <v>7.6363230083021527</v>
      </c>
      <c r="M82" s="751">
        <f>VLOOKUP(VLOOKUP($A82,'[3]9.Nesikliai'!$B$72:$H$87,6,0),'[3]9.Nesikliai'!$A$8:$AE$12,'[3]9.Nesikliai'!AB$5)</f>
        <v>4.8835901068427695E-2</v>
      </c>
      <c r="N82" s="752">
        <f>VLOOKUP(VLOOKUP($A82,'[3]9.Nesikliai'!$B$72:$H$87,6,0),'[3]9.Nesikliai'!$A$8:$AE$12,'[3]9.Nesikliai'!AC$5)</f>
        <v>0</v>
      </c>
      <c r="O82" s="753">
        <f>VLOOKUP(VLOOKUP($A82,'[3]9.Nesikliai'!$B$72:$H$87,6,0),'[3]9.Nesikliai'!$A$8:$AE$12,'[3]9.Nesikliai'!AD$5)</f>
        <v>0</v>
      </c>
      <c r="P82" s="754">
        <f>VLOOKUP(VLOOKUP($A82,'[3]9.Nesikliai'!$B$72:$H$87,6,0),'[3]9.Nesikliai'!$A$8:$AE$12,'[3]9.Nesikliai'!AE$5)</f>
        <v>3.4465893284849161</v>
      </c>
      <c r="Q82" s="136" t="s">
        <v>620</v>
      </c>
      <c r="R82" s="136"/>
      <c r="S82" s="136"/>
      <c r="T82" s="136"/>
    </row>
    <row r="83" spans="1:20" ht="25.5">
      <c r="A83" s="584" t="str">
        <f>'[3]9.Nesikliai'!B77</f>
        <v>II.2.3.vamzdynai</v>
      </c>
      <c r="B83" s="734" t="s">
        <v>462</v>
      </c>
      <c r="C83" s="735" t="str">
        <f>Q83&amp;" "&amp;'[3]9.Nesikliai'!I77</f>
        <v>C.2.3  Punktui Tiesiogiai paslaugoms priskirto naudojamo turto buhalterinė įsigijimo vertė</v>
      </c>
      <c r="D83" s="746">
        <f t="shared" si="51"/>
        <v>100</v>
      </c>
      <c r="E83" s="747">
        <f>VLOOKUP(VLOOKUP($A83,'[3]9.Nesikliai'!$B$72:$H$87,6,0),'[3]9.Nesikliai'!$A$8:$AE$12,'[3]9.Nesikliai'!T$5)</f>
        <v>6.5751989855558066E-2</v>
      </c>
      <c r="F83" s="748">
        <f t="shared" si="53"/>
        <v>34.325685702787538</v>
      </c>
      <c r="G83" s="749">
        <f>VLOOKUP(VLOOKUP($A83,'[3]9.Nesikliai'!$B$72:$H$87,6,0),'[3]9.Nesikliai'!$A$8:$AE$12,'[3]9.Nesikliai'!V$5)</f>
        <v>1.1143750520997806</v>
      </c>
      <c r="H83" s="750">
        <f>VLOOKUP(VLOOKUP($A83,'[3]9.Nesikliai'!$B$72:$H$87,6,0),'[3]9.Nesikliai'!$A$8:$AE$12,'[3]9.Nesikliai'!W$5)</f>
        <v>3.5879057209793368</v>
      </c>
      <c r="I83" s="751">
        <f>VLOOKUP(VLOOKUP($A83,'[3]9.Nesikliai'!$B$72:$H$87,6,0),'[3]9.Nesikliai'!$A$8:$AE$12,'[3]9.Nesikliai'!X$5)</f>
        <v>29.623404929708418</v>
      </c>
      <c r="J83" s="748">
        <f t="shared" si="52"/>
        <v>62.161972978871987</v>
      </c>
      <c r="K83" s="749">
        <f>VLOOKUP(VLOOKUP($A83,'[3]9.Nesikliai'!$B$72:$H$87,6,0),'[3]9.Nesikliai'!$A$8:$AE$12,'[3]9.Nesikliai'!Z$5)</f>
        <v>54.476814069501408</v>
      </c>
      <c r="L83" s="750">
        <f>VLOOKUP(VLOOKUP($A83,'[3]9.Nesikliai'!$B$72:$H$87,6,0),'[3]9.Nesikliai'!$A$8:$AE$12,'[3]9.Nesikliai'!AA$5)</f>
        <v>7.6363230083021527</v>
      </c>
      <c r="M83" s="751">
        <f>VLOOKUP(VLOOKUP($A83,'[3]9.Nesikliai'!$B$72:$H$87,6,0),'[3]9.Nesikliai'!$A$8:$AE$12,'[3]9.Nesikliai'!AB$5)</f>
        <v>4.8835901068427695E-2</v>
      </c>
      <c r="N83" s="752">
        <f>VLOOKUP(VLOOKUP($A83,'[3]9.Nesikliai'!$B$72:$H$87,6,0),'[3]9.Nesikliai'!$A$8:$AE$12,'[3]9.Nesikliai'!AC$5)</f>
        <v>0</v>
      </c>
      <c r="O83" s="753">
        <f>VLOOKUP(VLOOKUP($A83,'[3]9.Nesikliai'!$B$72:$H$87,6,0),'[3]9.Nesikliai'!$A$8:$AE$12,'[3]9.Nesikliai'!AD$5)</f>
        <v>0</v>
      </c>
      <c r="P83" s="754">
        <f>VLOOKUP(VLOOKUP($A83,'[3]9.Nesikliai'!$B$72:$H$87,6,0),'[3]9.Nesikliai'!$A$8:$AE$12,'[3]9.Nesikliai'!AE$5)</f>
        <v>3.4465893284849161</v>
      </c>
      <c r="Q83" s="136" t="s">
        <v>621</v>
      </c>
      <c r="R83" s="136"/>
      <c r="S83" s="136"/>
      <c r="T83" s="136"/>
    </row>
    <row r="84" spans="1:20" ht="25.5">
      <c r="A84" s="584" t="str">
        <f>'[3]9.Nesikliai'!B78</f>
        <v>II.2.4.Kiti įrenginiai</v>
      </c>
      <c r="B84" s="734" t="s">
        <v>466</v>
      </c>
      <c r="C84" s="735" t="str">
        <f>Q84&amp;" "&amp;'[3]9.Nesikliai'!I78</f>
        <v>C.2.4  Punktui Tiesiogiai paslaugoms priskirto naudojamo turto buhalterinė įsigijimo vertė</v>
      </c>
      <c r="D84" s="746">
        <f t="shared" si="51"/>
        <v>100</v>
      </c>
      <c r="E84" s="747">
        <f>VLOOKUP(VLOOKUP($A84,'[3]9.Nesikliai'!$B$72:$H$87,6,0),'[3]9.Nesikliai'!$A$8:$AE$12,'[3]9.Nesikliai'!T$5)</f>
        <v>6.5751989855558066E-2</v>
      </c>
      <c r="F84" s="748">
        <f t="shared" si="53"/>
        <v>34.325685702787538</v>
      </c>
      <c r="G84" s="749">
        <f>VLOOKUP(VLOOKUP($A84,'[3]9.Nesikliai'!$B$72:$H$87,6,0),'[3]9.Nesikliai'!$A$8:$AE$12,'[3]9.Nesikliai'!V$5)</f>
        <v>1.1143750520997806</v>
      </c>
      <c r="H84" s="750">
        <f>VLOOKUP(VLOOKUP($A84,'[3]9.Nesikliai'!$B$72:$H$87,6,0),'[3]9.Nesikliai'!$A$8:$AE$12,'[3]9.Nesikliai'!W$5)</f>
        <v>3.5879057209793368</v>
      </c>
      <c r="I84" s="751">
        <f>VLOOKUP(VLOOKUP($A84,'[3]9.Nesikliai'!$B$72:$H$87,6,0),'[3]9.Nesikliai'!$A$8:$AE$12,'[3]9.Nesikliai'!X$5)</f>
        <v>29.623404929708418</v>
      </c>
      <c r="J84" s="748">
        <f t="shared" si="52"/>
        <v>62.161972978871987</v>
      </c>
      <c r="K84" s="749">
        <f>VLOOKUP(VLOOKUP($A84,'[3]9.Nesikliai'!$B$72:$H$87,6,0),'[3]9.Nesikliai'!$A$8:$AE$12,'[3]9.Nesikliai'!Z$5)</f>
        <v>54.476814069501408</v>
      </c>
      <c r="L84" s="750">
        <f>VLOOKUP(VLOOKUP($A84,'[3]9.Nesikliai'!$B$72:$H$87,6,0),'[3]9.Nesikliai'!$A$8:$AE$12,'[3]9.Nesikliai'!AA$5)</f>
        <v>7.6363230083021527</v>
      </c>
      <c r="M84" s="751">
        <f>VLOOKUP(VLOOKUP($A84,'[3]9.Nesikliai'!$B$72:$H$87,6,0),'[3]9.Nesikliai'!$A$8:$AE$12,'[3]9.Nesikliai'!AB$5)</f>
        <v>4.8835901068427695E-2</v>
      </c>
      <c r="N84" s="752">
        <f>VLOOKUP(VLOOKUP($A84,'[3]9.Nesikliai'!$B$72:$H$87,6,0),'[3]9.Nesikliai'!$A$8:$AE$12,'[3]9.Nesikliai'!AC$5)</f>
        <v>0</v>
      </c>
      <c r="O84" s="753">
        <f>VLOOKUP(VLOOKUP($A84,'[3]9.Nesikliai'!$B$72:$H$87,6,0),'[3]9.Nesikliai'!$A$8:$AE$12,'[3]9.Nesikliai'!AD$5)</f>
        <v>0</v>
      </c>
      <c r="P84" s="754">
        <f>VLOOKUP(VLOOKUP($A84,'[3]9.Nesikliai'!$B$72:$H$87,6,0),'[3]9.Nesikliai'!$A$8:$AE$12,'[3]9.Nesikliai'!AE$5)</f>
        <v>3.4465893284849161</v>
      </c>
      <c r="Q84" s="136" t="s">
        <v>622</v>
      </c>
      <c r="R84" s="136"/>
      <c r="S84" s="136"/>
      <c r="T84" s="136"/>
    </row>
    <row r="85" spans="1:20" ht="25.5">
      <c r="A85" s="584" t="str">
        <f>'[3]9.Nesikliai'!B79</f>
        <v>II.3.1.vandens siurbliai, nuotekų ir dumblo siurbliai virš 5 kW, kita įranga</v>
      </c>
      <c r="B85" s="745" t="s">
        <v>470</v>
      </c>
      <c r="C85" s="735" t="str">
        <f>Q85&amp;" "&amp;'[3]9.Nesikliai'!I79</f>
        <v>C.3.1.  Punktui Tiesiogiai paslaugoms priskirto naudojamo turto buhalterinė įsigijimo vertė</v>
      </c>
      <c r="D85" s="746">
        <f t="shared" si="51"/>
        <v>100</v>
      </c>
      <c r="E85" s="747">
        <f>VLOOKUP(VLOOKUP($A85,'[3]9.Nesikliai'!$B$72:$H$87,6,0),'[3]9.Nesikliai'!$A$8:$AE$12,'[3]9.Nesikliai'!T$5)</f>
        <v>6.5751989855558066E-2</v>
      </c>
      <c r="F85" s="748">
        <f t="shared" si="53"/>
        <v>34.325685702787538</v>
      </c>
      <c r="G85" s="749">
        <f>VLOOKUP(VLOOKUP($A85,'[3]9.Nesikliai'!$B$72:$H$87,6,0),'[3]9.Nesikliai'!$A$8:$AE$12,'[3]9.Nesikliai'!V$5)</f>
        <v>1.1143750520997806</v>
      </c>
      <c r="H85" s="750">
        <f>VLOOKUP(VLOOKUP($A85,'[3]9.Nesikliai'!$B$72:$H$87,6,0),'[3]9.Nesikliai'!$A$8:$AE$12,'[3]9.Nesikliai'!W$5)</f>
        <v>3.5879057209793368</v>
      </c>
      <c r="I85" s="751">
        <f>VLOOKUP(VLOOKUP($A85,'[3]9.Nesikliai'!$B$72:$H$87,6,0),'[3]9.Nesikliai'!$A$8:$AE$12,'[3]9.Nesikliai'!X$5)</f>
        <v>29.623404929708418</v>
      </c>
      <c r="J85" s="748">
        <f t="shared" si="52"/>
        <v>62.161972978871987</v>
      </c>
      <c r="K85" s="749">
        <f>VLOOKUP(VLOOKUP($A85,'[3]9.Nesikliai'!$B$72:$H$87,6,0),'[3]9.Nesikliai'!$A$8:$AE$12,'[3]9.Nesikliai'!Z$5)</f>
        <v>54.476814069501408</v>
      </c>
      <c r="L85" s="750">
        <f>VLOOKUP(VLOOKUP($A85,'[3]9.Nesikliai'!$B$72:$H$87,6,0),'[3]9.Nesikliai'!$A$8:$AE$12,'[3]9.Nesikliai'!AA$5)</f>
        <v>7.6363230083021527</v>
      </c>
      <c r="M85" s="751">
        <f>VLOOKUP(VLOOKUP($A85,'[3]9.Nesikliai'!$B$72:$H$87,6,0),'[3]9.Nesikliai'!$A$8:$AE$12,'[3]9.Nesikliai'!AB$5)</f>
        <v>4.8835901068427695E-2</v>
      </c>
      <c r="N85" s="752">
        <f>VLOOKUP(VLOOKUP($A85,'[3]9.Nesikliai'!$B$72:$H$87,6,0),'[3]9.Nesikliai'!$A$8:$AE$12,'[3]9.Nesikliai'!AC$5)</f>
        <v>0</v>
      </c>
      <c r="O85" s="753">
        <f>VLOOKUP(VLOOKUP($A85,'[3]9.Nesikliai'!$B$72:$H$87,6,0),'[3]9.Nesikliai'!$A$8:$AE$12,'[3]9.Nesikliai'!AD$5)</f>
        <v>0</v>
      </c>
      <c r="P85" s="754">
        <f>VLOOKUP(VLOOKUP($A85,'[3]9.Nesikliai'!$B$72:$H$87,6,0),'[3]9.Nesikliai'!$A$8:$AE$12,'[3]9.Nesikliai'!AE$5)</f>
        <v>3.4465893284849161</v>
      </c>
      <c r="Q85" s="136" t="s">
        <v>623</v>
      </c>
      <c r="R85" s="136"/>
      <c r="S85" s="136"/>
      <c r="T85" s="136"/>
    </row>
    <row r="86" spans="1:20" ht="25.5">
      <c r="A86" s="584" t="str">
        <f>'[3]9.Nesikliai'!B80</f>
        <v>II.3.2.nuotekų ir dumblo siurbliai iki 5 kW</v>
      </c>
      <c r="B86" s="745" t="s">
        <v>474</v>
      </c>
      <c r="C86" s="735" t="str">
        <f>Q86&amp;" "&amp;'[3]9.Nesikliai'!I80</f>
        <v>C.3.2.  Punktui Tiesiogiai paslaugoms priskirto naudojamo turto buhalterinė įsigijimo vertė</v>
      </c>
      <c r="D86" s="746">
        <f t="shared" si="51"/>
        <v>100</v>
      </c>
      <c r="E86" s="747">
        <f>VLOOKUP(VLOOKUP($A86,'[3]9.Nesikliai'!$B$72:$H$87,6,0),'[3]9.Nesikliai'!$A$8:$AE$12,'[3]9.Nesikliai'!T$5)</f>
        <v>6.5751989855558066E-2</v>
      </c>
      <c r="F86" s="748">
        <f t="shared" si="53"/>
        <v>34.325685702787538</v>
      </c>
      <c r="G86" s="749">
        <f>VLOOKUP(VLOOKUP($A86,'[3]9.Nesikliai'!$B$72:$H$87,6,0),'[3]9.Nesikliai'!$A$8:$AE$12,'[3]9.Nesikliai'!V$5)</f>
        <v>1.1143750520997806</v>
      </c>
      <c r="H86" s="750">
        <f>VLOOKUP(VLOOKUP($A86,'[3]9.Nesikliai'!$B$72:$H$87,6,0),'[3]9.Nesikliai'!$A$8:$AE$12,'[3]9.Nesikliai'!W$5)</f>
        <v>3.5879057209793368</v>
      </c>
      <c r="I86" s="751">
        <f>VLOOKUP(VLOOKUP($A86,'[3]9.Nesikliai'!$B$72:$H$87,6,0),'[3]9.Nesikliai'!$A$8:$AE$12,'[3]9.Nesikliai'!X$5)</f>
        <v>29.623404929708418</v>
      </c>
      <c r="J86" s="748">
        <f t="shared" si="52"/>
        <v>62.161972978871987</v>
      </c>
      <c r="K86" s="749">
        <f>VLOOKUP(VLOOKUP($A86,'[3]9.Nesikliai'!$B$72:$H$87,6,0),'[3]9.Nesikliai'!$A$8:$AE$12,'[3]9.Nesikliai'!Z$5)</f>
        <v>54.476814069501408</v>
      </c>
      <c r="L86" s="750">
        <f>VLOOKUP(VLOOKUP($A86,'[3]9.Nesikliai'!$B$72:$H$87,6,0),'[3]9.Nesikliai'!$A$8:$AE$12,'[3]9.Nesikliai'!AA$5)</f>
        <v>7.6363230083021527</v>
      </c>
      <c r="M86" s="751">
        <f>VLOOKUP(VLOOKUP($A86,'[3]9.Nesikliai'!$B$72:$H$87,6,0),'[3]9.Nesikliai'!$A$8:$AE$12,'[3]9.Nesikliai'!AB$5)</f>
        <v>4.8835901068427695E-2</v>
      </c>
      <c r="N86" s="752">
        <f>VLOOKUP(VLOOKUP($A86,'[3]9.Nesikliai'!$B$72:$H$87,6,0),'[3]9.Nesikliai'!$A$8:$AE$12,'[3]9.Nesikliai'!AC$5)</f>
        <v>0</v>
      </c>
      <c r="O86" s="753">
        <f>VLOOKUP(VLOOKUP($A86,'[3]9.Nesikliai'!$B$72:$H$87,6,0),'[3]9.Nesikliai'!$A$8:$AE$12,'[3]9.Nesikliai'!AD$5)</f>
        <v>0</v>
      </c>
      <c r="P86" s="754">
        <f>VLOOKUP(VLOOKUP($A86,'[3]9.Nesikliai'!$B$72:$H$87,6,0),'[3]9.Nesikliai'!$A$8:$AE$12,'[3]9.Nesikliai'!AE$5)</f>
        <v>3.4465893284849161</v>
      </c>
      <c r="Q86" s="136" t="s">
        <v>624</v>
      </c>
      <c r="R86" s="136"/>
      <c r="S86" s="136"/>
      <c r="T86" s="136"/>
    </row>
    <row r="87" spans="1:20" ht="25.5">
      <c r="A87" s="584" t="str">
        <f>'[3]9.Nesikliai'!B81</f>
        <v>II.4.1. apskaitos prietaisai</v>
      </c>
      <c r="B87" s="745" t="s">
        <v>490</v>
      </c>
      <c r="C87" s="735" t="str">
        <f>Q87&amp;" "&amp;'[3]9.Nesikliai'!I81</f>
        <v>C.4.1  Punktui Tiesiogiai paslaugoms priskirto naudojamo turto buhalterinė įsigijimo vertė</v>
      </c>
      <c r="D87" s="746">
        <f t="shared" si="51"/>
        <v>100</v>
      </c>
      <c r="E87" s="747">
        <f>VLOOKUP(VLOOKUP($A87,'[3]9.Nesikliai'!$B$72:$H$87,6,0),'[3]9.Nesikliai'!$A$8:$AE$12,'[3]9.Nesikliai'!T$5)</f>
        <v>6.5751989855558066E-2</v>
      </c>
      <c r="F87" s="748">
        <f t="shared" si="53"/>
        <v>34.325685702787538</v>
      </c>
      <c r="G87" s="749">
        <f>VLOOKUP(VLOOKUP($A87,'[3]9.Nesikliai'!$B$72:$H$87,6,0),'[3]9.Nesikliai'!$A$8:$AE$12,'[3]9.Nesikliai'!V$5)</f>
        <v>1.1143750520997806</v>
      </c>
      <c r="H87" s="750">
        <f>VLOOKUP(VLOOKUP($A87,'[3]9.Nesikliai'!$B$72:$H$87,6,0),'[3]9.Nesikliai'!$A$8:$AE$12,'[3]9.Nesikliai'!W$5)</f>
        <v>3.5879057209793368</v>
      </c>
      <c r="I87" s="751">
        <f>VLOOKUP(VLOOKUP($A87,'[3]9.Nesikliai'!$B$72:$H$87,6,0),'[3]9.Nesikliai'!$A$8:$AE$12,'[3]9.Nesikliai'!X$5)</f>
        <v>29.623404929708418</v>
      </c>
      <c r="J87" s="748">
        <f t="shared" si="52"/>
        <v>62.161972978871987</v>
      </c>
      <c r="K87" s="749">
        <f>VLOOKUP(VLOOKUP($A87,'[3]9.Nesikliai'!$B$72:$H$87,6,0),'[3]9.Nesikliai'!$A$8:$AE$12,'[3]9.Nesikliai'!Z$5)</f>
        <v>54.476814069501408</v>
      </c>
      <c r="L87" s="750">
        <f>VLOOKUP(VLOOKUP($A87,'[3]9.Nesikliai'!$B$72:$H$87,6,0),'[3]9.Nesikliai'!$A$8:$AE$12,'[3]9.Nesikliai'!AA$5)</f>
        <v>7.6363230083021527</v>
      </c>
      <c r="M87" s="751">
        <f>VLOOKUP(VLOOKUP($A87,'[3]9.Nesikliai'!$B$72:$H$87,6,0),'[3]9.Nesikliai'!$A$8:$AE$12,'[3]9.Nesikliai'!AB$5)</f>
        <v>4.8835901068427695E-2</v>
      </c>
      <c r="N87" s="752">
        <f>VLOOKUP(VLOOKUP($A87,'[3]9.Nesikliai'!$B$72:$H$87,6,0),'[3]9.Nesikliai'!$A$8:$AE$12,'[3]9.Nesikliai'!AC$5)</f>
        <v>0</v>
      </c>
      <c r="O87" s="753">
        <f>VLOOKUP(VLOOKUP($A87,'[3]9.Nesikliai'!$B$72:$H$87,6,0),'[3]9.Nesikliai'!$A$8:$AE$12,'[3]9.Nesikliai'!AD$5)</f>
        <v>0</v>
      </c>
      <c r="P87" s="754">
        <f>VLOOKUP(VLOOKUP($A87,'[3]9.Nesikliai'!$B$72:$H$87,6,0),'[3]9.Nesikliai'!$A$8:$AE$12,'[3]9.Nesikliai'!AE$5)</f>
        <v>3.4465893284849161</v>
      </c>
      <c r="Q87" s="136" t="s">
        <v>625</v>
      </c>
      <c r="R87" s="136"/>
      <c r="S87" s="136"/>
      <c r="T87" s="136"/>
    </row>
    <row r="88" spans="1:20" ht="25.5">
      <c r="A88" s="584" t="str">
        <f>'[3]9.Nesikliai'!B82</f>
        <v>II.4.2. įrankiai</v>
      </c>
      <c r="B88" s="745" t="s">
        <v>492</v>
      </c>
      <c r="C88" s="735" t="str">
        <f>Q88&amp;" "&amp;'[3]9.Nesikliai'!I82</f>
        <v>C.4.2  Punktui Tiesiogiai paslaugoms priskirto naudojamo turto buhalterinė įsigijimo vertė</v>
      </c>
      <c r="D88" s="746">
        <f t="shared" si="51"/>
        <v>100</v>
      </c>
      <c r="E88" s="747">
        <f>VLOOKUP(VLOOKUP($A88,'[3]9.Nesikliai'!$B$72:$H$87,6,0),'[3]9.Nesikliai'!$A$8:$AE$12,'[3]9.Nesikliai'!T$5)</f>
        <v>6.5751989855558066E-2</v>
      </c>
      <c r="F88" s="748">
        <f t="shared" si="53"/>
        <v>34.325685702787538</v>
      </c>
      <c r="G88" s="749">
        <f>VLOOKUP(VLOOKUP($A88,'[3]9.Nesikliai'!$B$72:$H$87,6,0),'[3]9.Nesikliai'!$A$8:$AE$12,'[3]9.Nesikliai'!V$5)</f>
        <v>1.1143750520997806</v>
      </c>
      <c r="H88" s="750">
        <f>VLOOKUP(VLOOKUP($A88,'[3]9.Nesikliai'!$B$72:$H$87,6,0),'[3]9.Nesikliai'!$A$8:$AE$12,'[3]9.Nesikliai'!W$5)</f>
        <v>3.5879057209793368</v>
      </c>
      <c r="I88" s="751">
        <f>VLOOKUP(VLOOKUP($A88,'[3]9.Nesikliai'!$B$72:$H$87,6,0),'[3]9.Nesikliai'!$A$8:$AE$12,'[3]9.Nesikliai'!X$5)</f>
        <v>29.623404929708418</v>
      </c>
      <c r="J88" s="748">
        <f t="shared" si="52"/>
        <v>62.161972978871987</v>
      </c>
      <c r="K88" s="749">
        <f>VLOOKUP(VLOOKUP($A88,'[3]9.Nesikliai'!$B$72:$H$87,6,0),'[3]9.Nesikliai'!$A$8:$AE$12,'[3]9.Nesikliai'!Z$5)</f>
        <v>54.476814069501408</v>
      </c>
      <c r="L88" s="750">
        <f>VLOOKUP(VLOOKUP($A88,'[3]9.Nesikliai'!$B$72:$H$87,6,0),'[3]9.Nesikliai'!$A$8:$AE$12,'[3]9.Nesikliai'!AA$5)</f>
        <v>7.6363230083021527</v>
      </c>
      <c r="M88" s="751">
        <f>VLOOKUP(VLOOKUP($A88,'[3]9.Nesikliai'!$B$72:$H$87,6,0),'[3]9.Nesikliai'!$A$8:$AE$12,'[3]9.Nesikliai'!AB$5)</f>
        <v>4.8835901068427695E-2</v>
      </c>
      <c r="N88" s="752">
        <f>VLOOKUP(VLOOKUP($A88,'[3]9.Nesikliai'!$B$72:$H$87,6,0),'[3]9.Nesikliai'!$A$8:$AE$12,'[3]9.Nesikliai'!AC$5)</f>
        <v>0</v>
      </c>
      <c r="O88" s="753">
        <f>VLOOKUP(VLOOKUP($A88,'[3]9.Nesikliai'!$B$72:$H$87,6,0),'[3]9.Nesikliai'!$A$8:$AE$12,'[3]9.Nesikliai'!AD$5)</f>
        <v>0</v>
      </c>
      <c r="P88" s="754">
        <f>VLOOKUP(VLOOKUP($A88,'[3]9.Nesikliai'!$B$72:$H$87,6,0),'[3]9.Nesikliai'!$A$8:$AE$12,'[3]9.Nesikliai'!AE$5)</f>
        <v>3.4465893284849161</v>
      </c>
      <c r="Q88" s="136" t="s">
        <v>626</v>
      </c>
      <c r="R88" s="136"/>
      <c r="S88" s="136"/>
      <c r="T88" s="136"/>
    </row>
    <row r="89" spans="1:20" ht="25.5">
      <c r="A89" s="584" t="str">
        <f>'[3]9.Nesikliai'!B83</f>
        <v>II.5.1.lengvieji automobiliai</v>
      </c>
      <c r="B89" s="745" t="s">
        <v>627</v>
      </c>
      <c r="C89" s="735" t="str">
        <f>Q89&amp;" "&amp;'[3]9.Nesikliai'!I83</f>
        <v>C.5.1  Punktui Tiesiogiai paslaugoms priskirto naudojamo turto buhalterinė įsigijimo vertė</v>
      </c>
      <c r="D89" s="746">
        <f t="shared" si="51"/>
        <v>100</v>
      </c>
      <c r="E89" s="747">
        <f>VLOOKUP(VLOOKUP($A89,'[3]9.Nesikliai'!$B$72:$H$87,6,0),'[3]9.Nesikliai'!$A$8:$AE$12,'[3]9.Nesikliai'!T$5)</f>
        <v>6.5751989855558066E-2</v>
      </c>
      <c r="F89" s="748">
        <f t="shared" si="53"/>
        <v>34.325685702787538</v>
      </c>
      <c r="G89" s="749">
        <f>VLOOKUP(VLOOKUP($A89,'[3]9.Nesikliai'!$B$72:$H$87,6,0),'[3]9.Nesikliai'!$A$8:$AE$12,'[3]9.Nesikliai'!V$5)</f>
        <v>1.1143750520997806</v>
      </c>
      <c r="H89" s="750">
        <f>VLOOKUP(VLOOKUP($A89,'[3]9.Nesikliai'!$B$72:$H$87,6,0),'[3]9.Nesikliai'!$A$8:$AE$12,'[3]9.Nesikliai'!W$5)</f>
        <v>3.5879057209793368</v>
      </c>
      <c r="I89" s="751">
        <f>VLOOKUP(VLOOKUP($A89,'[3]9.Nesikliai'!$B$72:$H$87,6,0),'[3]9.Nesikliai'!$A$8:$AE$12,'[3]9.Nesikliai'!X$5)</f>
        <v>29.623404929708418</v>
      </c>
      <c r="J89" s="748">
        <f t="shared" si="52"/>
        <v>62.161972978871987</v>
      </c>
      <c r="K89" s="749">
        <f>VLOOKUP(VLOOKUP($A89,'[3]9.Nesikliai'!$B$72:$H$87,6,0),'[3]9.Nesikliai'!$A$8:$AE$12,'[3]9.Nesikliai'!Z$5)</f>
        <v>54.476814069501408</v>
      </c>
      <c r="L89" s="750">
        <f>VLOOKUP(VLOOKUP($A89,'[3]9.Nesikliai'!$B$72:$H$87,6,0),'[3]9.Nesikliai'!$A$8:$AE$12,'[3]9.Nesikliai'!AA$5)</f>
        <v>7.6363230083021527</v>
      </c>
      <c r="M89" s="751">
        <f>VLOOKUP(VLOOKUP($A89,'[3]9.Nesikliai'!$B$72:$H$87,6,0),'[3]9.Nesikliai'!$A$8:$AE$12,'[3]9.Nesikliai'!AB$5)</f>
        <v>4.8835901068427695E-2</v>
      </c>
      <c r="N89" s="752">
        <f>VLOOKUP(VLOOKUP($A89,'[3]9.Nesikliai'!$B$72:$H$87,6,0),'[3]9.Nesikliai'!$A$8:$AE$12,'[3]9.Nesikliai'!AC$5)</f>
        <v>0</v>
      </c>
      <c r="O89" s="753">
        <f>VLOOKUP(VLOOKUP($A89,'[3]9.Nesikliai'!$B$72:$H$87,6,0),'[3]9.Nesikliai'!$A$8:$AE$12,'[3]9.Nesikliai'!AD$5)</f>
        <v>0</v>
      </c>
      <c r="P89" s="754">
        <f>VLOOKUP(VLOOKUP($A89,'[3]9.Nesikliai'!$B$72:$H$87,6,0),'[3]9.Nesikliai'!$A$8:$AE$12,'[3]9.Nesikliai'!AE$5)</f>
        <v>3.4465893284849161</v>
      </c>
      <c r="Q89" s="136" t="s">
        <v>628</v>
      </c>
      <c r="R89" s="136"/>
      <c r="S89" s="136"/>
      <c r="T89" s="136"/>
    </row>
    <row r="90" spans="1:20" ht="25.5">
      <c r="A90" s="584" t="str">
        <f>'[3]9.Nesikliai'!B84</f>
        <v>II.5.2.kitos transporto priemonės</v>
      </c>
      <c r="B90" s="745" t="s">
        <v>629</v>
      </c>
      <c r="C90" s="735" t="str">
        <f>Q90&amp;" "&amp;'[3]9.Nesikliai'!I84</f>
        <v>C.5.2.  Punktui Tiesiogiai paslaugoms priskirto naudojamo turto buhalterinė įsigijimo vertė</v>
      </c>
      <c r="D90" s="746">
        <f t="shared" si="51"/>
        <v>100</v>
      </c>
      <c r="E90" s="747">
        <f>VLOOKUP(VLOOKUP($A90,'[3]9.Nesikliai'!$B$72:$H$87,6,0),'[3]9.Nesikliai'!$A$8:$AE$12,'[3]9.Nesikliai'!T$5)</f>
        <v>6.5751989855558066E-2</v>
      </c>
      <c r="F90" s="748">
        <f t="shared" si="53"/>
        <v>34.325685702787538</v>
      </c>
      <c r="G90" s="749">
        <f>VLOOKUP(VLOOKUP($A90,'[3]9.Nesikliai'!$B$72:$H$87,6,0),'[3]9.Nesikliai'!$A$8:$AE$12,'[3]9.Nesikliai'!V$5)</f>
        <v>1.1143750520997806</v>
      </c>
      <c r="H90" s="750">
        <f>VLOOKUP(VLOOKUP($A90,'[3]9.Nesikliai'!$B$72:$H$87,6,0),'[3]9.Nesikliai'!$A$8:$AE$12,'[3]9.Nesikliai'!W$5)</f>
        <v>3.5879057209793368</v>
      </c>
      <c r="I90" s="751">
        <f>VLOOKUP(VLOOKUP($A90,'[3]9.Nesikliai'!$B$72:$H$87,6,0),'[3]9.Nesikliai'!$A$8:$AE$12,'[3]9.Nesikliai'!X$5)</f>
        <v>29.623404929708418</v>
      </c>
      <c r="J90" s="748">
        <f t="shared" si="52"/>
        <v>62.161972978871987</v>
      </c>
      <c r="K90" s="749">
        <f>VLOOKUP(VLOOKUP($A90,'[3]9.Nesikliai'!$B$72:$H$87,6,0),'[3]9.Nesikliai'!$A$8:$AE$12,'[3]9.Nesikliai'!Z$5)</f>
        <v>54.476814069501408</v>
      </c>
      <c r="L90" s="750">
        <f>VLOOKUP(VLOOKUP($A90,'[3]9.Nesikliai'!$B$72:$H$87,6,0),'[3]9.Nesikliai'!$A$8:$AE$12,'[3]9.Nesikliai'!AA$5)</f>
        <v>7.6363230083021527</v>
      </c>
      <c r="M90" s="751">
        <f>VLOOKUP(VLOOKUP($A90,'[3]9.Nesikliai'!$B$72:$H$87,6,0),'[3]9.Nesikliai'!$A$8:$AE$12,'[3]9.Nesikliai'!AB$5)</f>
        <v>4.8835901068427695E-2</v>
      </c>
      <c r="N90" s="752">
        <f>VLOOKUP(VLOOKUP($A90,'[3]9.Nesikliai'!$B$72:$H$87,6,0),'[3]9.Nesikliai'!$A$8:$AE$12,'[3]9.Nesikliai'!AC$5)</f>
        <v>0</v>
      </c>
      <c r="O90" s="753">
        <f>VLOOKUP(VLOOKUP($A90,'[3]9.Nesikliai'!$B$72:$H$87,6,0),'[3]9.Nesikliai'!$A$8:$AE$12,'[3]9.Nesikliai'!AD$5)</f>
        <v>0</v>
      </c>
      <c r="P90" s="754">
        <f>VLOOKUP(VLOOKUP($A90,'[3]9.Nesikliai'!$B$72:$H$87,6,0),'[3]9.Nesikliai'!$A$8:$AE$12,'[3]9.Nesikliai'!AE$5)</f>
        <v>3.4465893284849161</v>
      </c>
      <c r="Q90" s="136" t="s">
        <v>630</v>
      </c>
      <c r="R90" s="136"/>
      <c r="S90" s="136"/>
      <c r="T90" s="136"/>
    </row>
    <row r="91" spans="1:20" ht="25.5">
      <c r="A91" s="584" t="str">
        <f>'[3]9.Nesikliai'!B85</f>
        <v xml:space="preserve">II.6.1. </v>
      </c>
      <c r="B91" s="734" t="s">
        <v>631</v>
      </c>
      <c r="C91" s="735" t="str">
        <f>Q91&amp;" "&amp;'[3]9.Nesikliai'!I85</f>
        <v>C.6.1.  Punktui Tiesiogiai paslaugoms priskirto naudojamo turto buhalterinė įsigijimo vertė</v>
      </c>
      <c r="D91" s="746">
        <f t="shared" si="51"/>
        <v>100</v>
      </c>
      <c r="E91" s="747">
        <f>VLOOKUP(VLOOKUP($A91,'[3]9.Nesikliai'!$B$72:$H$87,6,0),'[3]9.Nesikliai'!$A$8:$AE$12,'[3]9.Nesikliai'!T$5)</f>
        <v>6.5751989855558066E-2</v>
      </c>
      <c r="F91" s="748">
        <f t="shared" si="53"/>
        <v>34.325685702787538</v>
      </c>
      <c r="G91" s="749">
        <f>VLOOKUP(VLOOKUP($A91,'[3]9.Nesikliai'!$B$72:$H$87,6,0),'[3]9.Nesikliai'!$A$8:$AE$12,'[3]9.Nesikliai'!V$5)</f>
        <v>1.1143750520997806</v>
      </c>
      <c r="H91" s="750">
        <f>VLOOKUP(VLOOKUP($A91,'[3]9.Nesikliai'!$B$72:$H$87,6,0),'[3]9.Nesikliai'!$A$8:$AE$12,'[3]9.Nesikliai'!W$5)</f>
        <v>3.5879057209793368</v>
      </c>
      <c r="I91" s="751">
        <f>VLOOKUP(VLOOKUP($A91,'[3]9.Nesikliai'!$B$72:$H$87,6,0),'[3]9.Nesikliai'!$A$8:$AE$12,'[3]9.Nesikliai'!X$5)</f>
        <v>29.623404929708418</v>
      </c>
      <c r="J91" s="748">
        <f t="shared" si="52"/>
        <v>62.161972978871987</v>
      </c>
      <c r="K91" s="749">
        <f>VLOOKUP(VLOOKUP($A91,'[3]9.Nesikliai'!$B$72:$H$87,6,0),'[3]9.Nesikliai'!$A$8:$AE$12,'[3]9.Nesikliai'!Z$5)</f>
        <v>54.476814069501408</v>
      </c>
      <c r="L91" s="750">
        <f>VLOOKUP(VLOOKUP($A91,'[3]9.Nesikliai'!$B$72:$H$87,6,0),'[3]9.Nesikliai'!$A$8:$AE$12,'[3]9.Nesikliai'!AA$5)</f>
        <v>7.6363230083021527</v>
      </c>
      <c r="M91" s="751">
        <f>VLOOKUP(VLOOKUP($A91,'[3]9.Nesikliai'!$B$72:$H$87,6,0),'[3]9.Nesikliai'!$A$8:$AE$12,'[3]9.Nesikliai'!AB$5)</f>
        <v>4.8835901068427695E-2</v>
      </c>
      <c r="N91" s="752">
        <f>VLOOKUP(VLOOKUP($A91,'[3]9.Nesikliai'!$B$72:$H$87,6,0),'[3]9.Nesikliai'!$A$8:$AE$12,'[3]9.Nesikliai'!AC$5)</f>
        <v>0</v>
      </c>
      <c r="O91" s="753">
        <f>VLOOKUP(VLOOKUP($A91,'[3]9.Nesikliai'!$B$72:$H$87,6,0),'[3]9.Nesikliai'!$A$8:$AE$12,'[3]9.Nesikliai'!AD$5)</f>
        <v>0</v>
      </c>
      <c r="P91" s="754">
        <f>VLOOKUP(VLOOKUP($A91,'[3]9.Nesikliai'!$B$72:$H$87,6,0),'[3]9.Nesikliai'!$A$8:$AE$12,'[3]9.Nesikliai'!AE$5)</f>
        <v>3.4465893284849161</v>
      </c>
      <c r="Q91" s="136" t="s">
        <v>632</v>
      </c>
      <c r="R91" s="136"/>
      <c r="S91" s="136"/>
      <c r="T91" s="136"/>
    </row>
    <row r="92" spans="1:20" ht="25.5">
      <c r="A92" s="584" t="str">
        <f>'[3]9.Nesikliai'!B86</f>
        <v xml:space="preserve">II.6.2. </v>
      </c>
      <c r="B92" s="745" t="s">
        <v>633</v>
      </c>
      <c r="C92" s="755" t="str">
        <f>Q92&amp;" "&amp;'[3]9.Nesikliai'!I86</f>
        <v>C.6.2.  Punktui Tiesiogiai paslaugoms priskirto naudojamo turto buhalterinė įsigijimo vertė</v>
      </c>
      <c r="D92" s="756">
        <f t="shared" si="51"/>
        <v>100</v>
      </c>
      <c r="E92" s="757">
        <f>VLOOKUP(VLOOKUP($A92,'[3]9.Nesikliai'!$B$72:$H$87,6,0),'[3]9.Nesikliai'!$A$8:$AE$12,'[3]9.Nesikliai'!T$5)</f>
        <v>6.5751989855558066E-2</v>
      </c>
      <c r="F92" s="758">
        <f t="shared" si="53"/>
        <v>34.325685702787538</v>
      </c>
      <c r="G92" s="759">
        <f>VLOOKUP(VLOOKUP($A92,'[3]9.Nesikliai'!$B$72:$H$87,6,0),'[3]9.Nesikliai'!$A$8:$AE$12,'[3]9.Nesikliai'!V$5)</f>
        <v>1.1143750520997806</v>
      </c>
      <c r="H92" s="760">
        <f>VLOOKUP(VLOOKUP($A92,'[3]9.Nesikliai'!$B$72:$H$87,6,0),'[3]9.Nesikliai'!$A$8:$AE$12,'[3]9.Nesikliai'!W$5)</f>
        <v>3.5879057209793368</v>
      </c>
      <c r="I92" s="761">
        <f>VLOOKUP(VLOOKUP($A92,'[3]9.Nesikliai'!$B$72:$H$87,6,0),'[3]9.Nesikliai'!$A$8:$AE$12,'[3]9.Nesikliai'!X$5)</f>
        <v>29.623404929708418</v>
      </c>
      <c r="J92" s="758">
        <f t="shared" si="52"/>
        <v>62.161972978871987</v>
      </c>
      <c r="K92" s="759">
        <f>VLOOKUP(VLOOKUP($A92,'[3]9.Nesikliai'!$B$72:$H$87,6,0),'[3]9.Nesikliai'!$A$8:$AE$12,'[3]9.Nesikliai'!Z$5)</f>
        <v>54.476814069501408</v>
      </c>
      <c r="L92" s="760">
        <f>VLOOKUP(VLOOKUP($A92,'[3]9.Nesikliai'!$B$72:$H$87,6,0),'[3]9.Nesikliai'!$A$8:$AE$12,'[3]9.Nesikliai'!AA$5)</f>
        <v>7.6363230083021527</v>
      </c>
      <c r="M92" s="761">
        <f>VLOOKUP(VLOOKUP($A92,'[3]9.Nesikliai'!$B$72:$H$87,6,0),'[3]9.Nesikliai'!$A$8:$AE$12,'[3]9.Nesikliai'!AB$5)</f>
        <v>4.8835901068427695E-2</v>
      </c>
      <c r="N92" s="762">
        <f>VLOOKUP(VLOOKUP($A92,'[3]9.Nesikliai'!$B$72:$H$87,6,0),'[3]9.Nesikliai'!$A$8:$AE$12,'[3]9.Nesikliai'!AC$5)</f>
        <v>0</v>
      </c>
      <c r="O92" s="763">
        <f>VLOOKUP(VLOOKUP($A92,'[3]9.Nesikliai'!$B$72:$H$87,6,0),'[3]9.Nesikliai'!$A$8:$AE$12,'[3]9.Nesikliai'!AD$5)</f>
        <v>0</v>
      </c>
      <c r="P92" s="764">
        <f>VLOOKUP(VLOOKUP($A92,'[3]9.Nesikliai'!$B$72:$H$87,6,0),'[3]9.Nesikliai'!$A$8:$AE$12,'[3]9.Nesikliai'!AE$5)</f>
        <v>3.4465893284849161</v>
      </c>
      <c r="Q92" s="136" t="s">
        <v>634</v>
      </c>
      <c r="R92" s="136"/>
      <c r="S92" s="136"/>
      <c r="T92" s="136"/>
    </row>
    <row r="93" spans="1:20" ht="26.25" thickBot="1">
      <c r="A93" s="584" t="str">
        <f>'[3]9.Nesikliai'!B87</f>
        <v xml:space="preserve">II.6.3. </v>
      </c>
      <c r="B93" s="765" t="s">
        <v>635</v>
      </c>
      <c r="C93" s="766" t="str">
        <f>Q93&amp;" "&amp;'[3]9.Nesikliai'!I87</f>
        <v>C.6.3.  Punktui Tiesiogiai paslaugoms priskirto naudojamo turto buhalterinė įsigijimo vertė</v>
      </c>
      <c r="D93" s="767">
        <f t="shared" si="51"/>
        <v>100</v>
      </c>
      <c r="E93" s="768">
        <f>VLOOKUP(VLOOKUP($A93,'[3]9.Nesikliai'!$B$72:$H$87,6,0),'[3]9.Nesikliai'!$A$8:$AE$12,'[3]9.Nesikliai'!T$5)</f>
        <v>6.5751989855558066E-2</v>
      </c>
      <c r="F93" s="769">
        <f t="shared" si="53"/>
        <v>34.325685702787538</v>
      </c>
      <c r="G93" s="770">
        <f>VLOOKUP(VLOOKUP($A93,'[3]9.Nesikliai'!$B$72:$H$87,6,0),'[3]9.Nesikliai'!$A$8:$AE$12,'[3]9.Nesikliai'!V$5)</f>
        <v>1.1143750520997806</v>
      </c>
      <c r="H93" s="771">
        <f>VLOOKUP(VLOOKUP($A93,'[3]9.Nesikliai'!$B$72:$H$87,6,0),'[3]9.Nesikliai'!$A$8:$AE$12,'[3]9.Nesikliai'!W$5)</f>
        <v>3.5879057209793368</v>
      </c>
      <c r="I93" s="772">
        <f>VLOOKUP(VLOOKUP($A93,'[3]9.Nesikliai'!$B$72:$H$87,6,0),'[3]9.Nesikliai'!$A$8:$AE$12,'[3]9.Nesikliai'!X$5)</f>
        <v>29.623404929708418</v>
      </c>
      <c r="J93" s="773">
        <f t="shared" si="52"/>
        <v>62.161972978871987</v>
      </c>
      <c r="K93" s="770">
        <f>VLOOKUP(VLOOKUP($A93,'[3]9.Nesikliai'!$B$72:$H$87,6,0),'[3]9.Nesikliai'!$A$8:$AE$12,'[3]9.Nesikliai'!Z$5)</f>
        <v>54.476814069501408</v>
      </c>
      <c r="L93" s="771">
        <f>VLOOKUP(VLOOKUP($A93,'[3]9.Nesikliai'!$B$72:$H$87,6,0),'[3]9.Nesikliai'!$A$8:$AE$12,'[3]9.Nesikliai'!AA$5)</f>
        <v>7.6363230083021527</v>
      </c>
      <c r="M93" s="772">
        <f>VLOOKUP(VLOOKUP($A93,'[3]9.Nesikliai'!$B$72:$H$87,6,0),'[3]9.Nesikliai'!$A$8:$AE$12,'[3]9.Nesikliai'!AB$5)</f>
        <v>4.8835901068427695E-2</v>
      </c>
      <c r="N93" s="774">
        <f>VLOOKUP(VLOOKUP($A93,'[3]9.Nesikliai'!$B$72:$H$87,6,0),'[3]9.Nesikliai'!$A$8:$AE$12,'[3]9.Nesikliai'!AC$5)</f>
        <v>0</v>
      </c>
      <c r="O93" s="775">
        <f>VLOOKUP(VLOOKUP($A93,'[3]9.Nesikliai'!$B$72:$H$87,6,0),'[3]9.Nesikliai'!$A$8:$AE$12,'[3]9.Nesikliai'!AD$5)</f>
        <v>0</v>
      </c>
      <c r="P93" s="768">
        <f>VLOOKUP(VLOOKUP($A93,'[3]9.Nesikliai'!$B$72:$H$87,6,0),'[3]9.Nesikliai'!$A$8:$AE$12,'[3]9.Nesikliai'!AE$5)</f>
        <v>3.4465893284849161</v>
      </c>
      <c r="Q93" s="136" t="s">
        <v>636</v>
      </c>
      <c r="R93" s="136"/>
      <c r="S93" s="136"/>
      <c r="T93" s="136"/>
    </row>
    <row r="94" spans="1:20" ht="16.5" thickTop="1" thickBot="1">
      <c r="A94" s="584" t="s">
        <v>637</v>
      </c>
      <c r="B94" s="599" t="s">
        <v>74</v>
      </c>
      <c r="C94" s="600" t="s">
        <v>638</v>
      </c>
      <c r="D94" s="776">
        <f>D95+D99+D104+D106+D109+D112</f>
        <v>31.267959999999999</v>
      </c>
      <c r="E94" s="777">
        <f>E95+E99+E104+E106+E109+E112</f>
        <v>5.0558353037790855</v>
      </c>
      <c r="F94" s="777">
        <f t="shared" ref="F94:P94" si="54">F95+F99+F104+F106+F109+F112</f>
        <v>10.263847656656457</v>
      </c>
      <c r="G94" s="778">
        <f t="shared" si="54"/>
        <v>4.1568485123648848</v>
      </c>
      <c r="H94" s="779">
        <f t="shared" si="54"/>
        <v>0.86819071899588662</v>
      </c>
      <c r="I94" s="780">
        <f t="shared" si="54"/>
        <v>5.2388084252956872</v>
      </c>
      <c r="J94" s="781">
        <f t="shared" si="54"/>
        <v>15.042149153040327</v>
      </c>
      <c r="K94" s="778">
        <f t="shared" si="54"/>
        <v>7.5873729235538061</v>
      </c>
      <c r="L94" s="779">
        <f t="shared" si="54"/>
        <v>7.0867065597970162</v>
      </c>
      <c r="M94" s="780">
        <f t="shared" si="54"/>
        <v>0.368069669689503</v>
      </c>
      <c r="N94" s="782">
        <f t="shared" si="54"/>
        <v>0</v>
      </c>
      <c r="O94" s="783">
        <f t="shared" si="54"/>
        <v>0</v>
      </c>
      <c r="P94" s="777">
        <f t="shared" si="54"/>
        <v>0.90612788652412768</v>
      </c>
      <c r="Q94" s="136"/>
      <c r="R94" s="136"/>
      <c r="S94" s="136"/>
      <c r="T94" s="136"/>
    </row>
    <row r="95" spans="1:20" ht="15.75" thickTop="1">
      <c r="A95" s="584"/>
      <c r="B95" s="609" t="s">
        <v>495</v>
      </c>
      <c r="C95" s="610" t="s">
        <v>6</v>
      </c>
      <c r="D95" s="784">
        <f>SUM(D96:D98)</f>
        <v>3.9756999999999998</v>
      </c>
      <c r="E95" s="785">
        <f>SUM(E96:E98)</f>
        <v>0</v>
      </c>
      <c r="F95" s="785">
        <f>SUM(G95:I95)</f>
        <v>0</v>
      </c>
      <c r="G95" s="786">
        <f>SUM(G96:G98)</f>
        <v>0</v>
      </c>
      <c r="H95" s="787">
        <f>SUM(H96:H98)</f>
        <v>0</v>
      </c>
      <c r="I95" s="788">
        <f>SUM(I96:I98)</f>
        <v>0</v>
      </c>
      <c r="J95" s="789">
        <f t="shared" ref="J95:J115" si="55">SUM(K95:M95)</f>
        <v>3.9756999999999998</v>
      </c>
      <c r="K95" s="786">
        <f t="shared" ref="K95:P95" si="56">SUM(K96:K98)</f>
        <v>0</v>
      </c>
      <c r="L95" s="787">
        <f t="shared" si="56"/>
        <v>3.9756999999999998</v>
      </c>
      <c r="M95" s="788">
        <f t="shared" si="56"/>
        <v>0</v>
      </c>
      <c r="N95" s="790">
        <f t="shared" si="56"/>
        <v>0</v>
      </c>
      <c r="O95" s="791">
        <f t="shared" si="56"/>
        <v>0</v>
      </c>
      <c r="P95" s="785">
        <f t="shared" si="56"/>
        <v>0</v>
      </c>
      <c r="Q95" s="136"/>
      <c r="R95" s="136"/>
      <c r="S95" s="136"/>
      <c r="T95" s="136"/>
    </row>
    <row r="96" spans="1:20">
      <c r="A96" s="584"/>
      <c r="B96" s="619" t="s">
        <v>496</v>
      </c>
      <c r="C96" s="620" t="s">
        <v>8</v>
      </c>
      <c r="D96" s="792">
        <f>IFERROR(SUMIFS('[3]6.Turtas'!$M$4:$M$5482,'[3]6.Turtas'!$AI$4:$AI$5482,"",'[3]6.Turtas'!$E$4:$E$5482,$Q96,'[3]6.Turtas'!$F$4:$F$5482,A$94)/1000,0)</f>
        <v>3.9756999999999998</v>
      </c>
      <c r="E96" s="793">
        <f>IFERROR($D96*E117/100, 0)</f>
        <v>0</v>
      </c>
      <c r="F96" s="793">
        <f>SUM(G96:I96)</f>
        <v>0</v>
      </c>
      <c r="G96" s="794">
        <f>IFERROR($D96*G117/100, 0)</f>
        <v>0</v>
      </c>
      <c r="H96" s="795">
        <f t="shared" ref="G96:J98" si="57">IFERROR($D96*H117/100, 0)</f>
        <v>0</v>
      </c>
      <c r="I96" s="796">
        <f t="shared" si="57"/>
        <v>0</v>
      </c>
      <c r="J96" s="797">
        <f t="shared" si="55"/>
        <v>3.9756999999999998</v>
      </c>
      <c r="K96" s="794">
        <f t="shared" ref="K96:P98" si="58">IFERROR($D96*K117/100, 0)</f>
        <v>0</v>
      </c>
      <c r="L96" s="795">
        <f t="shared" si="58"/>
        <v>3.9756999999999998</v>
      </c>
      <c r="M96" s="796">
        <f t="shared" si="58"/>
        <v>0</v>
      </c>
      <c r="N96" s="798">
        <f t="shared" si="58"/>
        <v>0</v>
      </c>
      <c r="O96" s="799">
        <f t="shared" si="58"/>
        <v>0</v>
      </c>
      <c r="P96" s="793">
        <f t="shared" si="58"/>
        <v>0</v>
      </c>
      <c r="Q96" s="136" t="str">
        <f>'[3]5.Grup_T'!$E$4</f>
        <v>I.1.standartinė programinė įranga</v>
      </c>
      <c r="R96" s="136"/>
      <c r="S96" s="136"/>
      <c r="T96" s="136"/>
    </row>
    <row r="97" spans="1:20">
      <c r="A97" s="584"/>
      <c r="B97" s="619" t="s">
        <v>639</v>
      </c>
      <c r="C97" s="620" t="s">
        <v>9</v>
      </c>
      <c r="D97" s="792">
        <f>IFERROR(SUMIFS('[3]6.Turtas'!$M$4:$M$5482,'[3]6.Turtas'!$AI$4:$AI$5482,"",'[3]6.Turtas'!$E$4:$E$5482,$Q97,'[3]6.Turtas'!$F$4:$F$5482,A$94)/1000,0)</f>
        <v>0</v>
      </c>
      <c r="E97" s="793">
        <f>IFERROR($D97*E118/100, 0)</f>
        <v>0</v>
      </c>
      <c r="F97" s="793">
        <f t="shared" ref="F97:F111" si="59">SUM(G97:I97)</f>
        <v>0</v>
      </c>
      <c r="G97" s="794">
        <f t="shared" si="57"/>
        <v>0</v>
      </c>
      <c r="H97" s="795">
        <f t="shared" si="57"/>
        <v>0</v>
      </c>
      <c r="I97" s="796">
        <f t="shared" si="57"/>
        <v>0</v>
      </c>
      <c r="J97" s="797">
        <f t="shared" si="55"/>
        <v>0</v>
      </c>
      <c r="K97" s="794">
        <f t="shared" si="58"/>
        <v>0</v>
      </c>
      <c r="L97" s="795">
        <f t="shared" si="58"/>
        <v>0</v>
      </c>
      <c r="M97" s="796">
        <f t="shared" si="58"/>
        <v>0</v>
      </c>
      <c r="N97" s="798">
        <f t="shared" si="58"/>
        <v>0</v>
      </c>
      <c r="O97" s="799">
        <f t="shared" si="58"/>
        <v>0</v>
      </c>
      <c r="P97" s="793">
        <f t="shared" si="58"/>
        <v>0</v>
      </c>
      <c r="Q97" s="136" t="str">
        <f>'[3]5.Grup_T'!$E$5</f>
        <v>I.1.spec. programinė įranga</v>
      </c>
      <c r="R97" s="136"/>
      <c r="S97" s="136"/>
      <c r="T97" s="136"/>
    </row>
    <row r="98" spans="1:20">
      <c r="A98" s="584"/>
      <c r="B98" s="619" t="s">
        <v>640</v>
      </c>
      <c r="C98" s="620" t="s">
        <v>11</v>
      </c>
      <c r="D98" s="792">
        <f>IFERROR(SUMIFS('[3]6.Turtas'!$M$4:$M$5482,'[3]6.Turtas'!$AI$4:$AI$5482,"",'[3]6.Turtas'!$E$4:$E$5482,$Q98,'[3]6.Turtas'!$F$4:$F$5482,A$94)/1000,0)</f>
        <v>0</v>
      </c>
      <c r="E98" s="793">
        <f>IFERROR($D98*E119/100, 0)</f>
        <v>0</v>
      </c>
      <c r="F98" s="793">
        <f t="shared" si="59"/>
        <v>0</v>
      </c>
      <c r="G98" s="794">
        <f t="shared" si="57"/>
        <v>0</v>
      </c>
      <c r="H98" s="795">
        <f t="shared" si="57"/>
        <v>0</v>
      </c>
      <c r="I98" s="796">
        <f t="shared" si="57"/>
        <v>0</v>
      </c>
      <c r="J98" s="797">
        <f t="shared" si="55"/>
        <v>0</v>
      </c>
      <c r="K98" s="794">
        <f t="shared" si="58"/>
        <v>0</v>
      </c>
      <c r="L98" s="795">
        <f t="shared" si="58"/>
        <v>0</v>
      </c>
      <c r="M98" s="796">
        <f t="shared" si="58"/>
        <v>0</v>
      </c>
      <c r="N98" s="798">
        <f t="shared" si="58"/>
        <v>0</v>
      </c>
      <c r="O98" s="799">
        <f t="shared" si="58"/>
        <v>0</v>
      </c>
      <c r="P98" s="793">
        <f t="shared" si="58"/>
        <v>0</v>
      </c>
      <c r="Q98" s="136" t="str">
        <f>'[3]5.Grup_T'!$E$6</f>
        <v>I.1.kitas nematerialus turtas</v>
      </c>
      <c r="R98" s="136"/>
      <c r="S98" s="136"/>
      <c r="T98" s="136"/>
    </row>
    <row r="99" spans="1:20">
      <c r="A99" s="584"/>
      <c r="B99" s="609" t="s">
        <v>168</v>
      </c>
      <c r="C99" s="627" t="s">
        <v>13</v>
      </c>
      <c r="D99" s="784">
        <f>SUM(D100:D103)</f>
        <v>0</v>
      </c>
      <c r="E99" s="785">
        <f>SUM(E100:E103)</f>
        <v>0</v>
      </c>
      <c r="F99" s="785">
        <f t="shared" si="59"/>
        <v>0</v>
      </c>
      <c r="G99" s="786">
        <f>SUM(G100:G103)</f>
        <v>0</v>
      </c>
      <c r="H99" s="787">
        <f>SUM(H100:H103)</f>
        <v>0</v>
      </c>
      <c r="I99" s="788">
        <f>SUM(I100:I103)</f>
        <v>0</v>
      </c>
      <c r="J99" s="789">
        <f t="shared" si="55"/>
        <v>0</v>
      </c>
      <c r="K99" s="786">
        <f t="shared" ref="K99:P99" si="60">SUM(K100:K103)</f>
        <v>0</v>
      </c>
      <c r="L99" s="787">
        <f t="shared" si="60"/>
        <v>0</v>
      </c>
      <c r="M99" s="788">
        <f t="shared" si="60"/>
        <v>0</v>
      </c>
      <c r="N99" s="790">
        <f t="shared" si="60"/>
        <v>0</v>
      </c>
      <c r="O99" s="791">
        <f t="shared" si="60"/>
        <v>0</v>
      </c>
      <c r="P99" s="785">
        <f t="shared" si="60"/>
        <v>0</v>
      </c>
      <c r="Q99" s="136"/>
      <c r="R99" s="136"/>
      <c r="S99" s="136"/>
      <c r="T99" s="136"/>
    </row>
    <row r="100" spans="1:20">
      <c r="A100" s="584"/>
      <c r="B100" s="619" t="s">
        <v>497</v>
      </c>
      <c r="C100" s="620" t="s">
        <v>15</v>
      </c>
      <c r="D100" s="792">
        <f>IFERROR(SUMIFS('[3]6.Turtas'!$M$4:$M$5482,'[3]6.Turtas'!$AI$4:$AI$5482,"",'[3]6.Turtas'!$E$4:$E$5482,$Q100,'[3]6.Turtas'!$F$4:$F$5482,A$94)/1000,0)</f>
        <v>0</v>
      </c>
      <c r="E100" s="793">
        <f>IFERROR($D100*E120/100, 0)</f>
        <v>0</v>
      </c>
      <c r="F100" s="793">
        <f t="shared" si="59"/>
        <v>0</v>
      </c>
      <c r="G100" s="794">
        <f t="shared" ref="G100:I103" si="61">IFERROR($D100*G120/100, 0)</f>
        <v>0</v>
      </c>
      <c r="H100" s="795">
        <f t="shared" si="61"/>
        <v>0</v>
      </c>
      <c r="I100" s="796">
        <f t="shared" si="61"/>
        <v>0</v>
      </c>
      <c r="J100" s="797">
        <f t="shared" si="55"/>
        <v>0</v>
      </c>
      <c r="K100" s="794">
        <f t="shared" ref="K100:P103" si="62">IFERROR($D100*K120/100, 0)</f>
        <v>0</v>
      </c>
      <c r="L100" s="795">
        <f t="shared" si="62"/>
        <v>0</v>
      </c>
      <c r="M100" s="796">
        <f t="shared" si="62"/>
        <v>0</v>
      </c>
      <c r="N100" s="798">
        <f t="shared" si="62"/>
        <v>0</v>
      </c>
      <c r="O100" s="799">
        <f t="shared" si="62"/>
        <v>0</v>
      </c>
      <c r="P100" s="793">
        <f t="shared" si="62"/>
        <v>0</v>
      </c>
      <c r="Q100" s="136" t="str">
        <f>'[3]5.Grup_T'!$E$7</f>
        <v>II.2.1.Pastatai</v>
      </c>
      <c r="R100" s="136"/>
      <c r="S100" s="136"/>
      <c r="T100" s="136"/>
    </row>
    <row r="101" spans="1:20">
      <c r="A101" s="584"/>
      <c r="B101" s="619" t="s">
        <v>498</v>
      </c>
      <c r="C101" s="620" t="s">
        <v>592</v>
      </c>
      <c r="D101" s="792">
        <f>IFERROR(SUMIFS('[3]6.Turtas'!$M$4:$M$5482,'[3]6.Turtas'!$AI$4:$AI$5482,"",'[3]6.Turtas'!$E$4:$E$5482,$R101,'[3]6.Turtas'!$F$4:$F$5482,A$94)/1000,0)+IFERROR(SUMIFS('[3]6.Turtas'!$M$4:$M$5482,'[3]6.Turtas'!$AI$4:$AI$5482,"",'[3]6.Turtas'!$E$4:$E$5482,$S101,'[3]6.Turtas'!$F$4:$F$5482,A$94)/1000,0)+IFERROR(SUMIFS('[3]6.Turtas'!$M$4:$M$5482,'[3]6.Turtas'!$AI$4:$AI$5482,"",'[3]6.Turtas'!$E$4:$E$5482,$T101,'[3]6.Turtas'!$F$4:$F$5482,A$94)/1000,0)+IFERROR(SUMIFS('[3]6.Turtas'!$M$4:$M$5482,'[3]6.Turtas'!$AI$4:$AI$5482,"",'[3]6.Turtas'!$E$4:$E$5482,$Q101,'[3]6.Turtas'!$F$4:$F$5482,A$94)/1000,0)</f>
        <v>0</v>
      </c>
      <c r="E101" s="793">
        <f>IFERROR($D101*E121/100, 0)</f>
        <v>0</v>
      </c>
      <c r="F101" s="793">
        <f t="shared" si="59"/>
        <v>0</v>
      </c>
      <c r="G101" s="794">
        <f t="shared" si="61"/>
        <v>0</v>
      </c>
      <c r="H101" s="795">
        <f t="shared" si="61"/>
        <v>0</v>
      </c>
      <c r="I101" s="796">
        <f t="shared" si="61"/>
        <v>0</v>
      </c>
      <c r="J101" s="797">
        <f t="shared" si="55"/>
        <v>0</v>
      </c>
      <c r="K101" s="794">
        <f t="shared" si="62"/>
        <v>0</v>
      </c>
      <c r="L101" s="795">
        <f t="shared" si="62"/>
        <v>0</v>
      </c>
      <c r="M101" s="796">
        <f t="shared" si="62"/>
        <v>0</v>
      </c>
      <c r="N101" s="798">
        <f t="shared" si="62"/>
        <v>0</v>
      </c>
      <c r="O101" s="799">
        <f t="shared" si="62"/>
        <v>0</v>
      </c>
      <c r="P101" s="793">
        <f t="shared" si="62"/>
        <v>0</v>
      </c>
      <c r="Q101" s="478" t="str">
        <f>'[3]5.Grup_T'!$E$8</f>
        <v>II.2.2.1.keliai</v>
      </c>
      <c r="R101" s="478" t="str">
        <f>'[3]5.Grup_T'!$E$9</f>
        <v>II.2.2.2.aikštelės</v>
      </c>
      <c r="S101" s="478" t="str">
        <f>'[3]5.Grup_T'!$E$10</f>
        <v>II.2.2.3.šaligatviai</v>
      </c>
      <c r="T101" s="478" t="str">
        <f>'[3]5.Grup_T'!$E$11</f>
        <v xml:space="preserve">II.2.2.4.tvoros </v>
      </c>
    </row>
    <row r="102" spans="1:20">
      <c r="A102" s="584"/>
      <c r="B102" s="619" t="s">
        <v>641</v>
      </c>
      <c r="C102" s="620" t="s">
        <v>21</v>
      </c>
      <c r="D102" s="792">
        <f>IFERROR(SUMIFS('[3]6.Turtas'!$M$4:$M$5482,'[3]6.Turtas'!$AI$4:$AI$5482,"",'[3]6.Turtas'!$E$4:$E$5482,$Q102,'[3]6.Turtas'!$F$4:$F$5482,A$94)/1000,0)</f>
        <v>0</v>
      </c>
      <c r="E102" s="793">
        <f>IFERROR($D102*E122/100, 0)</f>
        <v>0</v>
      </c>
      <c r="F102" s="793">
        <f t="shared" si="59"/>
        <v>0</v>
      </c>
      <c r="G102" s="794">
        <f t="shared" si="61"/>
        <v>0</v>
      </c>
      <c r="H102" s="795">
        <f t="shared" si="61"/>
        <v>0</v>
      </c>
      <c r="I102" s="796">
        <f t="shared" si="61"/>
        <v>0</v>
      </c>
      <c r="J102" s="797">
        <f t="shared" si="55"/>
        <v>0</v>
      </c>
      <c r="K102" s="794">
        <f t="shared" si="62"/>
        <v>0</v>
      </c>
      <c r="L102" s="795">
        <f t="shared" si="62"/>
        <v>0</v>
      </c>
      <c r="M102" s="796">
        <f t="shared" si="62"/>
        <v>0</v>
      </c>
      <c r="N102" s="798">
        <f t="shared" si="62"/>
        <v>0</v>
      </c>
      <c r="O102" s="799">
        <f t="shared" si="62"/>
        <v>0</v>
      </c>
      <c r="P102" s="793">
        <f t="shared" si="62"/>
        <v>0</v>
      </c>
      <c r="Q102" s="478" t="str">
        <f>'[3]5.Grup_T'!$E$12</f>
        <v>II.2.3.vamzdynai</v>
      </c>
      <c r="R102" s="136"/>
      <c r="S102" s="136"/>
      <c r="T102" s="136"/>
    </row>
    <row r="103" spans="1:20">
      <c r="A103" s="584"/>
      <c r="B103" s="619" t="s">
        <v>642</v>
      </c>
      <c r="C103" s="620" t="s">
        <v>643</v>
      </c>
      <c r="D103" s="792">
        <f>IFERROR(SUMIFS('[3]6.Turtas'!$M$4:$M$5482,'[3]6.Turtas'!$AI$4:$AI$5482,"",'[3]6.Turtas'!$E$4:$E$5482,$Q103,'[3]6.Turtas'!$F$4:$F$5482,A$94)/1000,0)</f>
        <v>0</v>
      </c>
      <c r="E103" s="793">
        <f>IFERROR($D103*E123/100, 0)</f>
        <v>0</v>
      </c>
      <c r="F103" s="793">
        <f t="shared" si="59"/>
        <v>0</v>
      </c>
      <c r="G103" s="794">
        <f t="shared" si="61"/>
        <v>0</v>
      </c>
      <c r="H103" s="795">
        <f t="shared" si="61"/>
        <v>0</v>
      </c>
      <c r="I103" s="796">
        <f t="shared" si="61"/>
        <v>0</v>
      </c>
      <c r="J103" s="797">
        <f t="shared" si="55"/>
        <v>0</v>
      </c>
      <c r="K103" s="794">
        <f t="shared" si="62"/>
        <v>0</v>
      </c>
      <c r="L103" s="795">
        <f t="shared" si="62"/>
        <v>0</v>
      </c>
      <c r="M103" s="796">
        <f t="shared" si="62"/>
        <v>0</v>
      </c>
      <c r="N103" s="798">
        <f t="shared" si="62"/>
        <v>0</v>
      </c>
      <c r="O103" s="799">
        <f t="shared" si="62"/>
        <v>0</v>
      </c>
      <c r="P103" s="793">
        <f t="shared" si="62"/>
        <v>0</v>
      </c>
      <c r="Q103" s="478" t="str">
        <f>'[3]5.Grup_T'!$E$13</f>
        <v>II.2.4.Kiti įrenginiai</v>
      </c>
      <c r="R103" s="136"/>
      <c r="S103" s="136"/>
      <c r="T103" s="136"/>
    </row>
    <row r="104" spans="1:20">
      <c r="A104" s="584"/>
      <c r="B104" s="609" t="s">
        <v>170</v>
      </c>
      <c r="C104" s="628" t="s">
        <v>25</v>
      </c>
      <c r="D104" s="784">
        <f>D105</f>
        <v>0.84883999999999993</v>
      </c>
      <c r="E104" s="785">
        <f>E105</f>
        <v>0</v>
      </c>
      <c r="F104" s="785">
        <f t="shared" si="59"/>
        <v>0.68515646100077221</v>
      </c>
      <c r="G104" s="786">
        <f>G105</f>
        <v>0.26502192243149081</v>
      </c>
      <c r="H104" s="787">
        <f>H105</f>
        <v>4.6048125805272837E-2</v>
      </c>
      <c r="I104" s="788">
        <f>I105</f>
        <v>0.37408641276400856</v>
      </c>
      <c r="J104" s="789">
        <f t="shared" si="55"/>
        <v>9.5993716873609081E-2</v>
      </c>
      <c r="K104" s="786">
        <f t="shared" ref="K104:P104" si="63">K105</f>
        <v>2.5982466702998194E-2</v>
      </c>
      <c r="L104" s="787">
        <f t="shared" si="63"/>
        <v>7.0011250170610884E-2</v>
      </c>
      <c r="M104" s="788">
        <f t="shared" si="63"/>
        <v>0</v>
      </c>
      <c r="N104" s="790">
        <f t="shared" si="63"/>
        <v>0</v>
      </c>
      <c r="O104" s="791">
        <f t="shared" si="63"/>
        <v>0</v>
      </c>
      <c r="P104" s="785">
        <f t="shared" si="63"/>
        <v>6.7689822125618693E-2</v>
      </c>
      <c r="Q104" s="136"/>
      <c r="R104" s="136"/>
      <c r="S104" s="136"/>
      <c r="T104" s="136"/>
    </row>
    <row r="105" spans="1:20">
      <c r="A105" s="584"/>
      <c r="B105" s="619" t="s">
        <v>499</v>
      </c>
      <c r="C105" s="629" t="s">
        <v>644</v>
      </c>
      <c r="D105" s="792">
        <f>IFERROR(SUMIFS('[3]6.Turtas'!$M$4:$M$5482,'[3]6.Turtas'!$AI$4:$AI$5482,"",'[3]6.Turtas'!$E$4:$E$5482,$Q105,'[3]6.Turtas'!$F$4:$F$5482,A$94)/1000,0)</f>
        <v>0.84883999999999993</v>
      </c>
      <c r="E105" s="793">
        <f>IFERROR($D105*E124/100, 0)</f>
        <v>0</v>
      </c>
      <c r="F105" s="793">
        <f t="shared" si="59"/>
        <v>0.68515646100077221</v>
      </c>
      <c r="G105" s="794">
        <f>IFERROR($D105*G124/100, 0)</f>
        <v>0.26502192243149081</v>
      </c>
      <c r="H105" s="795">
        <f>IFERROR($D105*H124/100, 0)</f>
        <v>4.6048125805272837E-2</v>
      </c>
      <c r="I105" s="796">
        <f>IFERROR($D105*I124/100, 0)</f>
        <v>0.37408641276400856</v>
      </c>
      <c r="J105" s="797">
        <f t="shared" si="55"/>
        <v>9.5993716873609081E-2</v>
      </c>
      <c r="K105" s="794">
        <f t="shared" ref="K105:P105" si="64">IFERROR($D105*K124/100, 0)</f>
        <v>2.5982466702998194E-2</v>
      </c>
      <c r="L105" s="795">
        <f t="shared" si="64"/>
        <v>7.0011250170610884E-2</v>
      </c>
      <c r="M105" s="796">
        <f t="shared" si="64"/>
        <v>0</v>
      </c>
      <c r="N105" s="798">
        <f t="shared" si="64"/>
        <v>0</v>
      </c>
      <c r="O105" s="799">
        <f t="shared" si="64"/>
        <v>0</v>
      </c>
      <c r="P105" s="793">
        <f t="shared" si="64"/>
        <v>6.7689822125618693E-2</v>
      </c>
      <c r="Q105" s="478" t="str">
        <f>'[3]5.Grup_T'!$E$14</f>
        <v>II.3.1.vandens siurbliai, nuotekų ir dumblo siurbliai virš 5 kW, kita įranga</v>
      </c>
      <c r="R105" s="136"/>
      <c r="S105" s="136"/>
      <c r="T105" s="136"/>
    </row>
    <row r="106" spans="1:20">
      <c r="A106" s="584"/>
      <c r="B106" s="609" t="s">
        <v>172</v>
      </c>
      <c r="C106" s="628" t="s">
        <v>31</v>
      </c>
      <c r="D106" s="784">
        <f>D107+D108</f>
        <v>10.409420000000001</v>
      </c>
      <c r="E106" s="785">
        <f>E107+E108</f>
        <v>0.33077904108555317</v>
      </c>
      <c r="F106" s="785">
        <f t="shared" si="59"/>
        <v>5.6942646243176602</v>
      </c>
      <c r="G106" s="786">
        <f>G107+G108</f>
        <v>3.7657196244296847</v>
      </c>
      <c r="H106" s="787">
        <f>H107+H108</f>
        <v>0.4161213868350464</v>
      </c>
      <c r="I106" s="788">
        <f>I107+I108</f>
        <v>1.5124236130529292</v>
      </c>
      <c r="J106" s="789">
        <f t="shared" si="55"/>
        <v>3.935967570238442</v>
      </c>
      <c r="K106" s="786">
        <f t="shared" ref="K106:P106" si="65">K107+K108</f>
        <v>1.3965847214120617</v>
      </c>
      <c r="L106" s="787">
        <f t="shared" si="65"/>
        <v>2.1768396374686341</v>
      </c>
      <c r="M106" s="788">
        <f t="shared" si="65"/>
        <v>0.3625432113577462</v>
      </c>
      <c r="N106" s="790">
        <f t="shared" si="65"/>
        <v>0</v>
      </c>
      <c r="O106" s="791">
        <f t="shared" si="65"/>
        <v>0</v>
      </c>
      <c r="P106" s="785">
        <f t="shared" si="65"/>
        <v>0.44840876435834498</v>
      </c>
      <c r="Q106" s="478"/>
      <c r="R106" s="136"/>
      <c r="S106" s="136"/>
      <c r="T106" s="136"/>
    </row>
    <row r="107" spans="1:20">
      <c r="A107" s="584"/>
      <c r="B107" s="630" t="s">
        <v>500</v>
      </c>
      <c r="C107" s="629" t="s">
        <v>596</v>
      </c>
      <c r="D107" s="792">
        <f>IFERROR(SUMIFS('[3]6.Turtas'!$M$4:$M$5482,'[3]6.Turtas'!$AI$4:$AI$5482,"",'[3]6.Turtas'!$E$4:$E$5482,$Q107,'[3]6.Turtas'!$F$4:$F$5482,A$94)/1000,0)</f>
        <v>0</v>
      </c>
      <c r="E107" s="793">
        <f>IFERROR($D107*E125/100, 0)</f>
        <v>0</v>
      </c>
      <c r="F107" s="793">
        <f t="shared" si="59"/>
        <v>0</v>
      </c>
      <c r="G107" s="794">
        <f t="shared" ref="G107:I108" si="66">IFERROR($D107*G125/100, 0)</f>
        <v>0</v>
      </c>
      <c r="H107" s="795">
        <f t="shared" si="66"/>
        <v>0</v>
      </c>
      <c r="I107" s="796">
        <f t="shared" si="66"/>
        <v>0</v>
      </c>
      <c r="J107" s="797">
        <f t="shared" si="55"/>
        <v>0</v>
      </c>
      <c r="K107" s="794">
        <f t="shared" ref="K107:P108" si="67">IFERROR($D107*K125/100, 0)</f>
        <v>0</v>
      </c>
      <c r="L107" s="795">
        <f t="shared" si="67"/>
        <v>0</v>
      </c>
      <c r="M107" s="796">
        <f t="shared" si="67"/>
        <v>0</v>
      </c>
      <c r="N107" s="798">
        <f t="shared" si="67"/>
        <v>0</v>
      </c>
      <c r="O107" s="799">
        <f t="shared" si="67"/>
        <v>0</v>
      </c>
      <c r="P107" s="793">
        <f t="shared" si="67"/>
        <v>0</v>
      </c>
      <c r="Q107" s="478" t="str">
        <f>'[3]5.Grup_T'!$E$16</f>
        <v>II.4.1. apskaitos prietaisai</v>
      </c>
      <c r="R107" s="136"/>
      <c r="S107" s="136"/>
      <c r="T107" s="136"/>
    </row>
    <row r="108" spans="1:20" ht="26.25">
      <c r="A108" s="584"/>
      <c r="B108" s="630" t="s">
        <v>501</v>
      </c>
      <c r="C108" s="688" t="s">
        <v>597</v>
      </c>
      <c r="D108" s="792">
        <f>IFERROR(SUMIFS('[3]6.Turtas'!$M$4:$M$5482,'[3]6.Turtas'!$AI$4:$AI$5482,"",'[3]6.Turtas'!$E$4:$E$5482,$Q108,'[3]6.Turtas'!$F$4:$F$5482,A$94)/1000,0)</f>
        <v>10.409420000000001</v>
      </c>
      <c r="E108" s="793">
        <f>IFERROR($D108*E126/100, 0)</f>
        <v>0.33077904108555317</v>
      </c>
      <c r="F108" s="793">
        <f t="shared" si="59"/>
        <v>5.6942646243176602</v>
      </c>
      <c r="G108" s="794">
        <f t="shared" si="66"/>
        <v>3.7657196244296847</v>
      </c>
      <c r="H108" s="795">
        <f t="shared" si="66"/>
        <v>0.4161213868350464</v>
      </c>
      <c r="I108" s="796">
        <f t="shared" si="66"/>
        <v>1.5124236130529292</v>
      </c>
      <c r="J108" s="797">
        <f t="shared" si="55"/>
        <v>3.935967570238442</v>
      </c>
      <c r="K108" s="794">
        <f t="shared" si="67"/>
        <v>1.3965847214120617</v>
      </c>
      <c r="L108" s="795">
        <f t="shared" si="67"/>
        <v>2.1768396374686341</v>
      </c>
      <c r="M108" s="796">
        <f t="shared" si="67"/>
        <v>0.3625432113577462</v>
      </c>
      <c r="N108" s="798">
        <f t="shared" si="67"/>
        <v>0</v>
      </c>
      <c r="O108" s="799">
        <f t="shared" si="67"/>
        <v>0</v>
      </c>
      <c r="P108" s="793">
        <f t="shared" si="67"/>
        <v>0.44840876435834498</v>
      </c>
      <c r="Q108" s="478" t="str">
        <f>'[3]5.Grup_T'!$E$17</f>
        <v>II.4.2. įrankiai</v>
      </c>
      <c r="R108" s="136"/>
      <c r="S108" s="136"/>
      <c r="T108" s="136"/>
    </row>
    <row r="109" spans="1:20">
      <c r="A109" s="584"/>
      <c r="B109" s="609" t="s">
        <v>174</v>
      </c>
      <c r="C109" s="640" t="s">
        <v>37</v>
      </c>
      <c r="D109" s="800">
        <f>D110+D111</f>
        <v>16.033999999999999</v>
      </c>
      <c r="E109" s="801">
        <f>E110+E111</f>
        <v>4.7250562626935322</v>
      </c>
      <c r="F109" s="801">
        <f t="shared" si="59"/>
        <v>3.8844265713380253</v>
      </c>
      <c r="G109" s="802">
        <f>G110+G111</f>
        <v>0.12610696550370895</v>
      </c>
      <c r="H109" s="803">
        <f>H110+H111</f>
        <v>0.40602120635556743</v>
      </c>
      <c r="I109" s="804">
        <f>I110+I111</f>
        <v>3.352298399478749</v>
      </c>
      <c r="J109" s="805">
        <f t="shared" si="55"/>
        <v>7.0344878659282761</v>
      </c>
      <c r="K109" s="802">
        <f t="shared" ref="K109:P109" si="68">K110+K111</f>
        <v>6.1648057354387467</v>
      </c>
      <c r="L109" s="803">
        <f t="shared" si="68"/>
        <v>0.86415567215777245</v>
      </c>
      <c r="M109" s="804">
        <f t="shared" si="68"/>
        <v>5.526458331756804E-3</v>
      </c>
      <c r="N109" s="806">
        <f t="shared" si="68"/>
        <v>0</v>
      </c>
      <c r="O109" s="807">
        <f t="shared" si="68"/>
        <v>0</v>
      </c>
      <c r="P109" s="801">
        <f t="shared" si="68"/>
        <v>0.39002930004016401</v>
      </c>
      <c r="Q109" s="478"/>
      <c r="R109" s="136"/>
      <c r="S109" s="136"/>
      <c r="T109" s="136"/>
    </row>
    <row r="110" spans="1:20">
      <c r="A110" s="584"/>
      <c r="B110" s="649" t="s">
        <v>645</v>
      </c>
      <c r="C110" s="650" t="s">
        <v>39</v>
      </c>
      <c r="D110" s="808">
        <f>IFERROR(SUMIFS('[3]6.Turtas'!$M$4:$M$5482,'[3]6.Turtas'!$AI$4:$AI$5482,"",'[3]6.Turtas'!$E$4:$E$5482,$Q110,'[3]6.Turtas'!$F$4:$F$5482,A$94)/1000,0)</f>
        <v>16.033999999999999</v>
      </c>
      <c r="E110" s="793">
        <f>IFERROR($D110*E127/100, 0)</f>
        <v>4.7250562626935322</v>
      </c>
      <c r="F110" s="793">
        <f t="shared" si="59"/>
        <v>3.8844265713380253</v>
      </c>
      <c r="G110" s="794">
        <f t="shared" ref="G110:I111" si="69">IFERROR($D110*G127/100, 0)</f>
        <v>0.12610696550370895</v>
      </c>
      <c r="H110" s="795">
        <f t="shared" si="69"/>
        <v>0.40602120635556743</v>
      </c>
      <c r="I110" s="796">
        <f t="shared" si="69"/>
        <v>3.352298399478749</v>
      </c>
      <c r="J110" s="797">
        <f t="shared" si="55"/>
        <v>7.0344878659282761</v>
      </c>
      <c r="K110" s="794">
        <f t="shared" ref="K110:P111" si="70">IFERROR($D110*K127/100, 0)</f>
        <v>6.1648057354387467</v>
      </c>
      <c r="L110" s="795">
        <f t="shared" si="70"/>
        <v>0.86415567215777245</v>
      </c>
      <c r="M110" s="796">
        <f t="shared" si="70"/>
        <v>5.526458331756804E-3</v>
      </c>
      <c r="N110" s="798">
        <f t="shared" si="70"/>
        <v>0</v>
      </c>
      <c r="O110" s="799">
        <f t="shared" si="70"/>
        <v>0</v>
      </c>
      <c r="P110" s="793">
        <f t="shared" si="70"/>
        <v>0.39002930004016401</v>
      </c>
      <c r="Q110" s="136" t="str">
        <f>'[3]5.Grup_T'!$E$18</f>
        <v>II.5.1.lengvieji automobiliai</v>
      </c>
      <c r="R110" s="136"/>
      <c r="S110" s="136"/>
      <c r="T110" s="136"/>
    </row>
    <row r="111" spans="1:20">
      <c r="A111" s="584"/>
      <c r="B111" s="649" t="s">
        <v>646</v>
      </c>
      <c r="C111" s="659" t="s">
        <v>647</v>
      </c>
      <c r="D111" s="808">
        <f>IFERROR(SUMIFS('[3]6.Turtas'!$M$4:$M$5482,'[3]6.Turtas'!$AI$4:$AI$5482,"",'[3]6.Turtas'!$E$4:$E$5482,$Q111,'[3]6.Turtas'!$F$4:$F$5482,A$94)/1000,0)</f>
        <v>0</v>
      </c>
      <c r="E111" s="793">
        <f>IFERROR($D111*E128/100, 0)</f>
        <v>0</v>
      </c>
      <c r="F111" s="793">
        <f t="shared" si="59"/>
        <v>0</v>
      </c>
      <c r="G111" s="794">
        <f t="shared" si="69"/>
        <v>0</v>
      </c>
      <c r="H111" s="795">
        <f t="shared" si="69"/>
        <v>0</v>
      </c>
      <c r="I111" s="796">
        <f t="shared" si="69"/>
        <v>0</v>
      </c>
      <c r="J111" s="797">
        <f t="shared" si="55"/>
        <v>0</v>
      </c>
      <c r="K111" s="794">
        <f t="shared" si="70"/>
        <v>0</v>
      </c>
      <c r="L111" s="795">
        <f t="shared" si="70"/>
        <v>0</v>
      </c>
      <c r="M111" s="796">
        <f t="shared" si="70"/>
        <v>0</v>
      </c>
      <c r="N111" s="798">
        <f t="shared" si="70"/>
        <v>0</v>
      </c>
      <c r="O111" s="799">
        <f t="shared" si="70"/>
        <v>0</v>
      </c>
      <c r="P111" s="793">
        <f t="shared" si="70"/>
        <v>0</v>
      </c>
      <c r="Q111" s="136" t="str">
        <f>'[3]5.Grup_T'!$E$19</f>
        <v>II.5.2.kitos transporto priemonės</v>
      </c>
      <c r="R111" s="136"/>
      <c r="S111" s="136"/>
      <c r="T111" s="136"/>
    </row>
    <row r="112" spans="1:20">
      <c r="A112" s="584"/>
      <c r="B112" s="662" t="s">
        <v>176</v>
      </c>
      <c r="C112" s="663" t="s">
        <v>598</v>
      </c>
      <c r="D112" s="800">
        <f>D113+D114</f>
        <v>0</v>
      </c>
      <c r="E112" s="801">
        <f>E113+E114</f>
        <v>0</v>
      </c>
      <c r="F112" s="801">
        <f>SUM(G112:I112)</f>
        <v>0</v>
      </c>
      <c r="G112" s="802">
        <f>G113+G114</f>
        <v>0</v>
      </c>
      <c r="H112" s="803">
        <f>H113+H114</f>
        <v>0</v>
      </c>
      <c r="I112" s="804">
        <f>I113+I114</f>
        <v>0</v>
      </c>
      <c r="J112" s="805">
        <f t="shared" si="55"/>
        <v>0</v>
      </c>
      <c r="K112" s="802">
        <f t="shared" ref="K112:P112" si="71">K113+K114</f>
        <v>0</v>
      </c>
      <c r="L112" s="803">
        <f t="shared" si="71"/>
        <v>0</v>
      </c>
      <c r="M112" s="804">
        <f t="shared" si="71"/>
        <v>0</v>
      </c>
      <c r="N112" s="806">
        <f t="shared" si="71"/>
        <v>0</v>
      </c>
      <c r="O112" s="807">
        <f t="shared" si="71"/>
        <v>0</v>
      </c>
      <c r="P112" s="801">
        <f t="shared" si="71"/>
        <v>0</v>
      </c>
      <c r="Q112" s="136"/>
      <c r="R112" s="136"/>
      <c r="S112" s="136"/>
      <c r="T112" s="136"/>
    </row>
    <row r="113" spans="1:20">
      <c r="A113" s="584"/>
      <c r="B113" s="664" t="s">
        <v>505</v>
      </c>
      <c r="C113" s="659" t="str">
        <f>RIGHT('[3]5.Grup_T'!$E$20,(LEN('[3]5.Grup_T'!$E$20)-8))</f>
        <v/>
      </c>
      <c r="D113" s="809">
        <f>IFERROR(SUMIFS('[3]6.Turtas'!$M$4:$M$5482,'[3]6.Turtas'!$AI$4:$AI$5482,"",'[3]6.Turtas'!$E$4:$E$5482,$Q113,'[3]6.Turtas'!$F$4:$F$5482,A$94)/1000,0)</f>
        <v>0</v>
      </c>
      <c r="E113" s="793">
        <f>IFERROR($D113*E129/100, 0)</f>
        <v>0</v>
      </c>
      <c r="F113" s="793">
        <f>SUM(G113:I113)</f>
        <v>0</v>
      </c>
      <c r="G113" s="794">
        <f t="shared" ref="G113:I115" si="72">IFERROR($D113*G129/100, 0)</f>
        <v>0</v>
      </c>
      <c r="H113" s="795">
        <f t="shared" si="72"/>
        <v>0</v>
      </c>
      <c r="I113" s="796">
        <f t="shared" si="72"/>
        <v>0</v>
      </c>
      <c r="J113" s="797">
        <f t="shared" si="55"/>
        <v>0</v>
      </c>
      <c r="K113" s="794">
        <f t="shared" ref="K113:P115" si="73">IFERROR($D113*K129/100, 0)</f>
        <v>0</v>
      </c>
      <c r="L113" s="795">
        <f t="shared" si="73"/>
        <v>0</v>
      </c>
      <c r="M113" s="796">
        <f t="shared" si="73"/>
        <v>0</v>
      </c>
      <c r="N113" s="798">
        <f t="shared" si="73"/>
        <v>0</v>
      </c>
      <c r="O113" s="799">
        <f t="shared" si="73"/>
        <v>0</v>
      </c>
      <c r="P113" s="793">
        <f t="shared" si="73"/>
        <v>0</v>
      </c>
      <c r="Q113" s="136" t="str">
        <f>'[3]5.Grup_T'!$E$20</f>
        <v xml:space="preserve">II.6.1. </v>
      </c>
      <c r="R113" s="136"/>
      <c r="S113" s="136"/>
      <c r="T113" s="136"/>
    </row>
    <row r="114" spans="1:20">
      <c r="A114" s="584"/>
      <c r="B114" s="649" t="s">
        <v>506</v>
      </c>
      <c r="C114" s="659" t="str">
        <f>RIGHT('[3]5.Grup_T'!$E$21,(LEN('[3]5.Grup_T'!$E$21)-8))</f>
        <v/>
      </c>
      <c r="D114" s="809">
        <f>IFERROR(SUMIFS('[3]6.Turtas'!$M$4:$M$5482,'[3]6.Turtas'!$AI$4:$AI$5482,"",'[3]6.Turtas'!$E$4:$E$5482,$Q114,'[3]6.Turtas'!$F$4:$F$5482,A$94)/1000,0)</f>
        <v>0</v>
      </c>
      <c r="E114" s="793">
        <f>IFERROR($D114*E130/100, 0)</f>
        <v>0</v>
      </c>
      <c r="F114" s="793">
        <f>SUM(G114:I114)</f>
        <v>0</v>
      </c>
      <c r="G114" s="794">
        <f t="shared" si="72"/>
        <v>0</v>
      </c>
      <c r="H114" s="795">
        <f t="shared" si="72"/>
        <v>0</v>
      </c>
      <c r="I114" s="796">
        <f t="shared" si="72"/>
        <v>0</v>
      </c>
      <c r="J114" s="797">
        <f t="shared" si="55"/>
        <v>0</v>
      </c>
      <c r="K114" s="794">
        <f t="shared" si="73"/>
        <v>0</v>
      </c>
      <c r="L114" s="795">
        <f t="shared" si="73"/>
        <v>0</v>
      </c>
      <c r="M114" s="796">
        <f t="shared" si="73"/>
        <v>0</v>
      </c>
      <c r="N114" s="798">
        <f t="shared" si="73"/>
        <v>0</v>
      </c>
      <c r="O114" s="799">
        <f t="shared" si="73"/>
        <v>0</v>
      </c>
      <c r="P114" s="793">
        <f t="shared" si="73"/>
        <v>0</v>
      </c>
      <c r="Q114" s="136" t="str">
        <f>'[3]5.Grup_T'!$E$21</f>
        <v xml:space="preserve">II.6.2. </v>
      </c>
      <c r="R114" s="136"/>
      <c r="S114" s="136"/>
      <c r="T114" s="136"/>
    </row>
    <row r="115" spans="1:20" ht="15.75" thickBot="1">
      <c r="A115" s="584"/>
      <c r="B115" s="710" t="s">
        <v>507</v>
      </c>
      <c r="C115" s="666" t="str">
        <f>RIGHT('[3]5.Grup_T'!$E$22,(LEN('[3]5.Grup_T'!$E$22)-8))</f>
        <v/>
      </c>
      <c r="D115" s="792">
        <f>IFERROR(SUMIFS('[3]6.Turtas'!$M$4:$M$5482,'[3]6.Turtas'!$AI$4:$AI$5482,"",'[3]6.Turtas'!$E$4:$E$5482,$Q115,'[3]6.Turtas'!$F$4:$F$5482,A$94)/1000,0)</f>
        <v>0</v>
      </c>
      <c r="E115" s="793">
        <f>IFERROR($D115*E131/100, 0)</f>
        <v>0</v>
      </c>
      <c r="F115" s="793">
        <f>SUM(G115:I115)</f>
        <v>0</v>
      </c>
      <c r="G115" s="794">
        <f t="shared" si="72"/>
        <v>0</v>
      </c>
      <c r="H115" s="795">
        <f t="shared" si="72"/>
        <v>0</v>
      </c>
      <c r="I115" s="796">
        <f t="shared" si="72"/>
        <v>0</v>
      </c>
      <c r="J115" s="797">
        <f t="shared" si="55"/>
        <v>0</v>
      </c>
      <c r="K115" s="794">
        <f t="shared" si="73"/>
        <v>0</v>
      </c>
      <c r="L115" s="795">
        <f t="shared" si="73"/>
        <v>0</v>
      </c>
      <c r="M115" s="796">
        <f t="shared" si="73"/>
        <v>0</v>
      </c>
      <c r="N115" s="798">
        <f t="shared" si="73"/>
        <v>0</v>
      </c>
      <c r="O115" s="799">
        <f t="shared" si="73"/>
        <v>0</v>
      </c>
      <c r="P115" s="793">
        <f t="shared" si="73"/>
        <v>0</v>
      </c>
      <c r="Q115" s="136" t="str">
        <f>'[3]5.Grup_T'!$E$22</f>
        <v xml:space="preserve">II.6.3. </v>
      </c>
      <c r="R115" s="136"/>
      <c r="S115" s="136"/>
      <c r="T115" s="136"/>
    </row>
    <row r="116" spans="1:20" ht="64.5" thickBot="1">
      <c r="A116" s="584"/>
      <c r="B116" s="718" t="s">
        <v>76</v>
      </c>
      <c r="C116" s="594" t="s">
        <v>648</v>
      </c>
      <c r="D116" s="719" t="s">
        <v>252</v>
      </c>
      <c r="E116" s="590" t="s">
        <v>253</v>
      </c>
      <c r="F116" s="590" t="s">
        <v>254</v>
      </c>
      <c r="G116" s="720" t="s">
        <v>255</v>
      </c>
      <c r="H116" s="721" t="s">
        <v>256</v>
      </c>
      <c r="I116" s="722" t="s">
        <v>257</v>
      </c>
      <c r="J116" s="594" t="s">
        <v>258</v>
      </c>
      <c r="K116" s="720" t="s">
        <v>259</v>
      </c>
      <c r="L116" s="721" t="s">
        <v>260</v>
      </c>
      <c r="M116" s="722" t="s">
        <v>261</v>
      </c>
      <c r="N116" s="596" t="s">
        <v>615</v>
      </c>
      <c r="O116" s="597" t="s">
        <v>453</v>
      </c>
      <c r="P116" s="598" t="s">
        <v>454</v>
      </c>
      <c r="Q116" s="136"/>
      <c r="R116" s="136"/>
      <c r="S116" s="136"/>
      <c r="T116" s="136"/>
    </row>
    <row r="117" spans="1:20">
      <c r="A117" s="584"/>
      <c r="B117" s="723" t="s">
        <v>209</v>
      </c>
      <c r="C117" s="724" t="s">
        <v>649</v>
      </c>
      <c r="D117" s="810">
        <f t="shared" ref="D117:D131" si="74">E117+F117+J117+N117+O117+P117</f>
        <v>100</v>
      </c>
      <c r="E117" s="811">
        <f>IF($D$33+$D$56=0,0,(E33+E56)/($D$33+$D$56)*100)</f>
        <v>0</v>
      </c>
      <c r="F117" s="812">
        <f t="shared" ref="F117:F132" si="75">SUM(G117:I117)</f>
        <v>0</v>
      </c>
      <c r="G117" s="813">
        <f>IF($D$33+$D$56=0,0,(G33+G56)/($D$33+$D$56)*100)</f>
        <v>0</v>
      </c>
      <c r="H117" s="814">
        <f>IF($D$33+$D$56=0,0,(H33+H56)/($D$33+$D$56)*100)</f>
        <v>0</v>
      </c>
      <c r="I117" s="815">
        <f>IF($D$33+$D$56=0,0,(I33+I56)/($D$33+$D$56)*100)</f>
        <v>0</v>
      </c>
      <c r="J117" s="812">
        <f t="shared" ref="J117:J132" si="76">SUM(K117:M117)</f>
        <v>100</v>
      </c>
      <c r="K117" s="813">
        <f t="shared" ref="K117:P117" si="77">IF($D$33+$D$56=0,0,(K33+K56)/($D$33+$D$56)*100)</f>
        <v>0</v>
      </c>
      <c r="L117" s="814">
        <f t="shared" si="77"/>
        <v>100</v>
      </c>
      <c r="M117" s="815">
        <f t="shared" si="77"/>
        <v>0</v>
      </c>
      <c r="N117" s="816">
        <f t="shared" si="77"/>
        <v>0</v>
      </c>
      <c r="O117" s="817">
        <f t="shared" si="77"/>
        <v>0</v>
      </c>
      <c r="P117" s="818">
        <f t="shared" si="77"/>
        <v>0</v>
      </c>
      <c r="Q117" s="136"/>
      <c r="R117" s="136"/>
      <c r="S117" s="136"/>
      <c r="T117" s="136"/>
    </row>
    <row r="118" spans="1:20">
      <c r="A118" s="584"/>
      <c r="B118" s="734" t="s">
        <v>211</v>
      </c>
      <c r="C118" s="735" t="s">
        <v>650</v>
      </c>
      <c r="D118" s="746">
        <f t="shared" si="74"/>
        <v>0</v>
      </c>
      <c r="E118" s="811">
        <f>IF($D$34+$D$57=0,0,(E34+E57)/($D$34+$D$57)*100)</f>
        <v>0</v>
      </c>
      <c r="F118" s="748">
        <f t="shared" si="75"/>
        <v>0</v>
      </c>
      <c r="G118" s="819">
        <f>IF($D$34+$D$57=0,0,(G34+G57)/($D$34+$D$57)*100)</f>
        <v>0</v>
      </c>
      <c r="H118" s="820">
        <f>IF($D$34+$D$57=0,0,(H34+H57)/($D$34+$D$57)*100)</f>
        <v>0</v>
      </c>
      <c r="I118" s="821">
        <f>IF($D$34+$D$57=0,0,(I34+I57)/($D$34+$D$57)*100)</f>
        <v>0</v>
      </c>
      <c r="J118" s="748">
        <f t="shared" si="76"/>
        <v>0</v>
      </c>
      <c r="K118" s="819">
        <f t="shared" ref="K118:P118" si="78">IF($D$34+$D$57=0,0,(K34+K57)/($D$34+$D$57)*100)</f>
        <v>0</v>
      </c>
      <c r="L118" s="820">
        <f t="shared" si="78"/>
        <v>0</v>
      </c>
      <c r="M118" s="821">
        <f t="shared" si="78"/>
        <v>0</v>
      </c>
      <c r="N118" s="822">
        <f t="shared" si="78"/>
        <v>0</v>
      </c>
      <c r="O118" s="823">
        <f t="shared" si="78"/>
        <v>0</v>
      </c>
      <c r="P118" s="824">
        <f t="shared" si="78"/>
        <v>0</v>
      </c>
      <c r="Q118" s="136"/>
      <c r="R118" s="136"/>
      <c r="S118" s="136"/>
      <c r="T118" s="136"/>
    </row>
    <row r="119" spans="1:20">
      <c r="A119" s="584"/>
      <c r="B119" s="734" t="s">
        <v>219</v>
      </c>
      <c r="C119" s="735" t="s">
        <v>651</v>
      </c>
      <c r="D119" s="746">
        <f t="shared" si="74"/>
        <v>0</v>
      </c>
      <c r="E119" s="811">
        <f>IF($D$35+$D$58=0,0,(E35+E58)/($D$35+$D$58)*100)</f>
        <v>0</v>
      </c>
      <c r="F119" s="748">
        <f t="shared" si="75"/>
        <v>0</v>
      </c>
      <c r="G119" s="819">
        <f>IF($D$35+$D$58=0,0,(G35+G58)/($D$35+$D$58)*100)</f>
        <v>0</v>
      </c>
      <c r="H119" s="820">
        <f>IF($D$35+$D$58=0,0,(H35+H58)/($D$35+$D$58)*100)</f>
        <v>0</v>
      </c>
      <c r="I119" s="821">
        <f>IF($D$35+$D$58=0,0,(I35+I58)/($D$35+$D$58)*100)</f>
        <v>0</v>
      </c>
      <c r="J119" s="748">
        <f t="shared" si="76"/>
        <v>0</v>
      </c>
      <c r="K119" s="819">
        <f t="shared" ref="K119:P119" si="79">IF($D$35+$D$58=0,0,(K35+K58)/($D$35+$D$58)*100)</f>
        <v>0</v>
      </c>
      <c r="L119" s="820">
        <f t="shared" si="79"/>
        <v>0</v>
      </c>
      <c r="M119" s="821">
        <f t="shared" si="79"/>
        <v>0</v>
      </c>
      <c r="N119" s="822">
        <f t="shared" si="79"/>
        <v>0</v>
      </c>
      <c r="O119" s="823">
        <f t="shared" si="79"/>
        <v>0</v>
      </c>
      <c r="P119" s="824">
        <f t="shared" si="79"/>
        <v>0</v>
      </c>
      <c r="Q119" s="136"/>
      <c r="R119" s="136"/>
      <c r="S119" s="136"/>
      <c r="T119" s="136"/>
    </row>
    <row r="120" spans="1:20">
      <c r="A120" s="584"/>
      <c r="B120" s="745" t="s">
        <v>221</v>
      </c>
      <c r="C120" s="735" t="s">
        <v>652</v>
      </c>
      <c r="D120" s="746">
        <f t="shared" si="74"/>
        <v>100</v>
      </c>
      <c r="E120" s="811">
        <f>IF($D$37+$D$60=0,0,(E37+E60)/($D$37+$D$60)*100)</f>
        <v>9.2792200139413094E-3</v>
      </c>
      <c r="F120" s="748">
        <f t="shared" si="75"/>
        <v>90.731741914316345</v>
      </c>
      <c r="G120" s="819">
        <f>IF($D$37+$D$60=0,0,(G37+G60)/($D$37+$D$60)*100)</f>
        <v>2.1537740469534756</v>
      </c>
      <c r="H120" s="820">
        <f>IF($D$37+$D$60=0,0,(H37+H60)/($D$37+$D$60)*100)</f>
        <v>84.397378161884902</v>
      </c>
      <c r="I120" s="821">
        <f>IF($D$37+$D$60=0,0,(I37+I60)/($D$37+$D$60)*100)</f>
        <v>4.1805897054779706</v>
      </c>
      <c r="J120" s="748">
        <f t="shared" si="76"/>
        <v>8.7725804958717788</v>
      </c>
      <c r="K120" s="819">
        <f t="shared" ref="K120:P120" si="80">IF($D$37+$D$60=0,0,(K37+K60)/($D$37+$D$60)*100)</f>
        <v>7.6880158991377883</v>
      </c>
      <c r="L120" s="820">
        <f t="shared" si="80"/>
        <v>1.077672652146634</v>
      </c>
      <c r="M120" s="821">
        <f t="shared" si="80"/>
        <v>6.8919445873577038E-3</v>
      </c>
      <c r="N120" s="822">
        <f t="shared" si="80"/>
        <v>0</v>
      </c>
      <c r="O120" s="823">
        <f t="shared" si="80"/>
        <v>0</v>
      </c>
      <c r="P120" s="824">
        <f t="shared" si="80"/>
        <v>0.48639836979793449</v>
      </c>
      <c r="Q120" s="136"/>
      <c r="R120" s="136"/>
      <c r="S120" s="136"/>
      <c r="T120" s="136"/>
    </row>
    <row r="121" spans="1:20">
      <c r="A121" s="584"/>
      <c r="B121" s="734" t="s">
        <v>653</v>
      </c>
      <c r="C121" s="735" t="s">
        <v>654</v>
      </c>
      <c r="D121" s="746">
        <f t="shared" si="74"/>
        <v>100.00000000000001</v>
      </c>
      <c r="E121" s="811">
        <f>IF($D$38+$D$61=0,0,(E38+E61)/($D$38+$D$61)*100)</f>
        <v>3.6904796326396039E-2</v>
      </c>
      <c r="F121" s="748">
        <f t="shared" si="75"/>
        <v>54.060898831956656</v>
      </c>
      <c r="G121" s="819">
        <f>IF($D$38+$D$61=0,0,(G38+G61)/($D$38+$D$61)*100)</f>
        <v>35.420297110415092</v>
      </c>
      <c r="H121" s="820">
        <f>IF($D$38+$D$61=0,0,(H38+H61)/($D$38+$D$61)*100)</f>
        <v>2.013793501336306</v>
      </c>
      <c r="I121" s="821">
        <f>IF($D$38+$D$61=0,0,(I38+I61)/($D$38+$D$61)*100)</f>
        <v>16.626808220205255</v>
      </c>
      <c r="J121" s="748">
        <f t="shared" si="76"/>
        <v>43.96771990236774</v>
      </c>
      <c r="K121" s="819">
        <f t="shared" ref="K121:P121" si="81">IF($D$38+$D$61=0,0,(K38+K61)/($D$38+$D$61)*100)</f>
        <v>39.65425007568485</v>
      </c>
      <c r="L121" s="820">
        <f t="shared" si="81"/>
        <v>4.2860595690419334</v>
      </c>
      <c r="M121" s="821">
        <f t="shared" si="81"/>
        <v>2.7410257640955678E-2</v>
      </c>
      <c r="N121" s="822">
        <f t="shared" si="81"/>
        <v>0</v>
      </c>
      <c r="O121" s="823">
        <f t="shared" si="81"/>
        <v>0</v>
      </c>
      <c r="P121" s="824">
        <f t="shared" si="81"/>
        <v>1.9344764693492229</v>
      </c>
      <c r="Q121" s="136"/>
      <c r="R121" s="136"/>
      <c r="S121" s="136"/>
      <c r="T121" s="136"/>
    </row>
    <row r="122" spans="1:20">
      <c r="A122" s="584"/>
      <c r="B122" s="734" t="s">
        <v>655</v>
      </c>
      <c r="C122" s="735" t="s">
        <v>656</v>
      </c>
      <c r="D122" s="746">
        <f t="shared" si="74"/>
        <v>100</v>
      </c>
      <c r="E122" s="811">
        <f>IF($D$39+$D$62=0,0,(E39+E62)/($D$39+$D$62)*100)</f>
        <v>0</v>
      </c>
      <c r="F122" s="748">
        <f t="shared" si="75"/>
        <v>31.172084558754808</v>
      </c>
      <c r="G122" s="819">
        <f>IF($D$39+$D$62=0,0,(G39+G62)/($D$39+$D$62)*100)</f>
        <v>0</v>
      </c>
      <c r="H122" s="820">
        <f>IF($D$39+$D$62=0,0,(H39+H62)/($D$39+$D$62)*100)</f>
        <v>0</v>
      </c>
      <c r="I122" s="821">
        <f>IF($D$39+$D$62=0,0,(I39+I62)/($D$39+$D$62)*100)</f>
        <v>31.172084558754808</v>
      </c>
      <c r="J122" s="748">
        <f t="shared" si="76"/>
        <v>68.827915441245196</v>
      </c>
      <c r="K122" s="819">
        <f t="shared" ref="K122:P122" si="82">IF($D$39+$D$62=0,0,(K39+K62)/($D$39+$D$62)*100)</f>
        <v>68.827915441245196</v>
      </c>
      <c r="L122" s="820">
        <f t="shared" si="82"/>
        <v>0</v>
      </c>
      <c r="M122" s="821">
        <f t="shared" si="82"/>
        <v>0</v>
      </c>
      <c r="N122" s="822">
        <f t="shared" si="82"/>
        <v>0</v>
      </c>
      <c r="O122" s="823">
        <f t="shared" si="82"/>
        <v>0</v>
      </c>
      <c r="P122" s="824">
        <f t="shared" si="82"/>
        <v>0</v>
      </c>
      <c r="Q122" s="136"/>
      <c r="R122" s="136"/>
      <c r="S122" s="136"/>
      <c r="T122" s="136"/>
    </row>
    <row r="123" spans="1:20">
      <c r="A123" s="584"/>
      <c r="B123" s="734" t="s">
        <v>657</v>
      </c>
      <c r="C123" s="735" t="s">
        <v>658</v>
      </c>
      <c r="D123" s="746">
        <f t="shared" si="74"/>
        <v>100</v>
      </c>
      <c r="E123" s="811">
        <f>IF($D$40+$D$63=0,0,(E40+E63)/($D$40+$D$63)*100)</f>
        <v>2.6547707038839445E-3</v>
      </c>
      <c r="F123" s="748">
        <f t="shared" si="75"/>
        <v>62.674761750784839</v>
      </c>
      <c r="G123" s="819">
        <f>IF($D$40+$D$63=0,0,(G40+G63)/($D$40+$D$63)*100)</f>
        <v>6.5336264673179931</v>
      </c>
      <c r="H123" s="820">
        <f>IF($D$40+$D$63=0,0,(H40+H63)/($D$40+$D$63)*100)</f>
        <v>26.337203939998275</v>
      </c>
      <c r="I123" s="821">
        <f>IF($D$40+$D$63=0,0,(I40+I63)/($D$40+$D$63)*100)</f>
        <v>29.80393134346857</v>
      </c>
      <c r="J123" s="748">
        <f t="shared" si="76"/>
        <v>36.701824886033847</v>
      </c>
      <c r="K123" s="819">
        <f t="shared" ref="K123:P123" si="83">IF($D$40+$D$63=0,0,(K40+K63)/($D$40+$D$63)*100)</f>
        <v>2.1995296317320485</v>
      </c>
      <c r="L123" s="820">
        <f t="shared" si="83"/>
        <v>34.500323479459105</v>
      </c>
      <c r="M123" s="821">
        <f t="shared" si="83"/>
        <v>1.9717748426936344E-3</v>
      </c>
      <c r="N123" s="822">
        <f t="shared" si="83"/>
        <v>0</v>
      </c>
      <c r="O123" s="823">
        <f t="shared" si="83"/>
        <v>0</v>
      </c>
      <c r="P123" s="824">
        <f t="shared" si="83"/>
        <v>0.62075859247742249</v>
      </c>
      <c r="Q123" s="136"/>
      <c r="R123" s="136"/>
      <c r="S123" s="136"/>
      <c r="T123" s="136"/>
    </row>
    <row r="124" spans="1:20">
      <c r="A124" s="584"/>
      <c r="B124" s="745" t="s">
        <v>659</v>
      </c>
      <c r="C124" s="735" t="s">
        <v>660</v>
      </c>
      <c r="D124" s="746">
        <f t="shared" si="74"/>
        <v>100</v>
      </c>
      <c r="E124" s="811">
        <f>IF($D$42+$D$65=0,0,(E42+E65)/($D$42+$D$65)*100)</f>
        <v>0</v>
      </c>
      <c r="F124" s="748">
        <f t="shared" si="75"/>
        <v>80.716797158566067</v>
      </c>
      <c r="G124" s="819">
        <f>IF($D$42+$D$65=0,0,(G42+G65)/($D$42+$D$65)*100)</f>
        <v>31.221658078258663</v>
      </c>
      <c r="H124" s="820">
        <f>IF($D$42+$D$65=0,0,(H42+H65)/($D$42+$D$65)*100)</f>
        <v>5.4248298625504034</v>
      </c>
      <c r="I124" s="821">
        <f>IF($D$42+$D$65=0,0,(I42+I65)/($D$42+$D$65)*100)</f>
        <v>44.070309217757007</v>
      </c>
      <c r="J124" s="748">
        <f t="shared" si="76"/>
        <v>11.308811657510143</v>
      </c>
      <c r="K124" s="819">
        <f t="shared" ref="K124:P124" si="84">IF($D$42+$D$65=0,0,(K42+K65)/($D$42+$D$65)*100)</f>
        <v>3.0609380687759997</v>
      </c>
      <c r="L124" s="820">
        <f t="shared" si="84"/>
        <v>8.2478735887341426</v>
      </c>
      <c r="M124" s="821">
        <f t="shared" si="84"/>
        <v>0</v>
      </c>
      <c r="N124" s="822">
        <f t="shared" si="84"/>
        <v>0</v>
      </c>
      <c r="O124" s="823">
        <f t="shared" si="84"/>
        <v>0</v>
      </c>
      <c r="P124" s="824">
        <f t="shared" si="84"/>
        <v>7.9743911839237906</v>
      </c>
      <c r="Q124" s="136"/>
      <c r="R124" s="136"/>
      <c r="S124" s="136"/>
      <c r="T124" s="136"/>
    </row>
    <row r="125" spans="1:20">
      <c r="A125" s="584"/>
      <c r="B125" s="745" t="s">
        <v>661</v>
      </c>
      <c r="C125" s="735" t="s">
        <v>662</v>
      </c>
      <c r="D125" s="746">
        <f t="shared" si="74"/>
        <v>100</v>
      </c>
      <c r="E125" s="811">
        <f>IF($D$45+$D$68=0,0,(E45+E68)/($D$45+$D$68)*100)</f>
        <v>0</v>
      </c>
      <c r="F125" s="748">
        <f t="shared" si="75"/>
        <v>100</v>
      </c>
      <c r="G125" s="819">
        <f>IF($D$45+$D$68=0,0,(G45+G68)/($D$45+$D$68)*100)</f>
        <v>21.64761325485275</v>
      </c>
      <c r="H125" s="820">
        <f>IF($D$45+$D$68=0,0,(H45+H68)/($D$45+$D$68)*100)</f>
        <v>0</v>
      </c>
      <c r="I125" s="821">
        <f>IF($D$45+$D$68=0,0,(I45+I68)/($D$45+$D$68)*100)</f>
        <v>78.352386745147257</v>
      </c>
      <c r="J125" s="748">
        <f t="shared" si="76"/>
        <v>0</v>
      </c>
      <c r="K125" s="819">
        <f t="shared" ref="K125:P125" si="85">IF($D$45+$D$68=0,0,(K45+K68)/($D$45+$D$68)*100)</f>
        <v>0</v>
      </c>
      <c r="L125" s="820">
        <f t="shared" si="85"/>
        <v>0</v>
      </c>
      <c r="M125" s="821">
        <f t="shared" si="85"/>
        <v>0</v>
      </c>
      <c r="N125" s="822">
        <f t="shared" si="85"/>
        <v>0</v>
      </c>
      <c r="O125" s="823">
        <f t="shared" si="85"/>
        <v>0</v>
      </c>
      <c r="P125" s="824">
        <f t="shared" si="85"/>
        <v>0</v>
      </c>
      <c r="Q125" s="136"/>
      <c r="R125" s="136"/>
      <c r="S125" s="136"/>
      <c r="T125" s="136"/>
    </row>
    <row r="126" spans="1:20">
      <c r="A126" s="584"/>
      <c r="B126" s="745" t="s">
        <v>663</v>
      </c>
      <c r="C126" s="735" t="s">
        <v>664</v>
      </c>
      <c r="D126" s="746">
        <f t="shared" si="74"/>
        <v>100</v>
      </c>
      <c r="E126" s="811">
        <f>IF($D$46+$D$69=0,0,(E46+E69)/($D$46+$D$69)*100)</f>
        <v>3.1776894494174805</v>
      </c>
      <c r="F126" s="748">
        <f t="shared" si="75"/>
        <v>54.702996173827742</v>
      </c>
      <c r="G126" s="819">
        <f>IF($D$46+$D$69=0,0,(G46+G69)/($D$46+$D$69)*100)</f>
        <v>36.176075366636034</v>
      </c>
      <c r="H126" s="820">
        <f>IF($D$46+$D$69=0,0,(H46+H69)/($D$46+$D$69)*100)</f>
        <v>3.9975463266449651</v>
      </c>
      <c r="I126" s="821">
        <f>IF($D$46+$D$69=0,0,(I46+I69)/($D$46+$D$69)*100)</f>
        <v>14.529374480546744</v>
      </c>
      <c r="J126" s="748">
        <f t="shared" si="76"/>
        <v>37.811593443615898</v>
      </c>
      <c r="K126" s="819">
        <f t="shared" ref="K126:P126" si="86">IF($D$46+$D$69=0,0,(K46+K69)/($D$46+$D$69)*100)</f>
        <v>13.41654694893723</v>
      </c>
      <c r="L126" s="820">
        <f t="shared" si="86"/>
        <v>20.91220872506474</v>
      </c>
      <c r="M126" s="821">
        <f t="shared" si="86"/>
        <v>3.4828377696139281</v>
      </c>
      <c r="N126" s="822">
        <f t="shared" si="86"/>
        <v>0</v>
      </c>
      <c r="O126" s="823">
        <f t="shared" si="86"/>
        <v>0</v>
      </c>
      <c r="P126" s="824">
        <f t="shared" si="86"/>
        <v>4.3077209331388771</v>
      </c>
      <c r="Q126" s="136"/>
      <c r="R126" s="136"/>
      <c r="S126" s="136"/>
      <c r="T126" s="136"/>
    </row>
    <row r="127" spans="1:20">
      <c r="A127" s="584"/>
      <c r="B127" s="745" t="s">
        <v>665</v>
      </c>
      <c r="C127" s="735" t="s">
        <v>666</v>
      </c>
      <c r="D127" s="746">
        <f t="shared" si="74"/>
        <v>99.999999999999986</v>
      </c>
      <c r="E127" s="811">
        <f>IF($D$48+$D$71=0,0,(E48+E71)/($D$48+$D$71)*100)</f>
        <v>29.468980059208761</v>
      </c>
      <c r="F127" s="748">
        <f t="shared" si="75"/>
        <v>24.226185426830643</v>
      </c>
      <c r="G127" s="819">
        <f>IF($D$48+$D$71=0,0,(G48+G71)/($D$48+$D$71)*100)</f>
        <v>0.78649722778912912</v>
      </c>
      <c r="H127" s="820">
        <f>IF($D$48+$D$71=0,0,(H48+H71)/($D$48+$D$71)*100)</f>
        <v>2.5322515052735901</v>
      </c>
      <c r="I127" s="821">
        <f>IF($D$48+$D$71=0,0,(I48+I71)/($D$48+$D$71)*100)</f>
        <v>20.907436693767924</v>
      </c>
      <c r="J127" s="748">
        <f t="shared" si="76"/>
        <v>43.87232048102954</v>
      </c>
      <c r="K127" s="819">
        <f t="shared" ref="K127:P127" si="87">IF($D$48+$D$71=0,0,(K48+K71)/($D$48+$D$71)*100)</f>
        <v>38.448333138572707</v>
      </c>
      <c r="L127" s="820">
        <f t="shared" si="87"/>
        <v>5.3895202205174781</v>
      </c>
      <c r="M127" s="821">
        <f t="shared" si="87"/>
        <v>3.4467121939358886E-2</v>
      </c>
      <c r="N127" s="822">
        <f t="shared" si="87"/>
        <v>0</v>
      </c>
      <c r="O127" s="823">
        <f t="shared" si="87"/>
        <v>0</v>
      </c>
      <c r="P127" s="824">
        <f t="shared" si="87"/>
        <v>2.4325140329310466</v>
      </c>
      <c r="Q127" s="136"/>
      <c r="R127" s="136"/>
      <c r="S127" s="136"/>
      <c r="T127" s="136"/>
    </row>
    <row r="128" spans="1:20">
      <c r="A128" s="584"/>
      <c r="B128" s="734" t="s">
        <v>667</v>
      </c>
      <c r="C128" s="735" t="s">
        <v>668</v>
      </c>
      <c r="D128" s="746">
        <f t="shared" si="74"/>
        <v>100.00000000000001</v>
      </c>
      <c r="E128" s="811">
        <f>IF($D$49+$D$72=0,0,(E49+E72)/($D$49+$D$72)*100)</f>
        <v>3.8069395969536915E-2</v>
      </c>
      <c r="F128" s="748">
        <f t="shared" si="75"/>
        <v>31.432917002841648</v>
      </c>
      <c r="G128" s="819">
        <f>IF($D$49+$D$72=0,0,(G49+G72)/($D$49+$D$72)*100)</f>
        <v>0.64520610266175504</v>
      </c>
      <c r="H128" s="820">
        <f>IF($D$49+$D$72=0,0,(H49+H72)/($D$49+$D$72)*100)</f>
        <v>2.0773425092287634</v>
      </c>
      <c r="I128" s="821">
        <f>IF($D$49+$D$72=0,0,(I49+I72)/($D$49+$D$72)*100)</f>
        <v>28.710368390951128</v>
      </c>
      <c r="J128" s="748">
        <f t="shared" si="76"/>
        <v>66.533491120748167</v>
      </c>
      <c r="K128" s="819">
        <f t="shared" ref="K128:P128" si="88">IF($D$49+$D$72=0,0,(K49+K72)/($D$49+$D$72)*100)</f>
        <v>62.083901712848103</v>
      </c>
      <c r="L128" s="820">
        <f t="shared" si="88"/>
        <v>4.4213141684831614</v>
      </c>
      <c r="M128" s="821">
        <f t="shared" si="88"/>
        <v>2.8275239416894228E-2</v>
      </c>
      <c r="N128" s="822">
        <f t="shared" si="88"/>
        <v>0</v>
      </c>
      <c r="O128" s="823">
        <f t="shared" si="88"/>
        <v>0</v>
      </c>
      <c r="P128" s="824">
        <f t="shared" si="88"/>
        <v>1.9955224804406639</v>
      </c>
      <c r="Q128" s="136"/>
      <c r="R128" s="136"/>
      <c r="S128" s="136"/>
      <c r="T128" s="136"/>
    </row>
    <row r="129" spans="1:20">
      <c r="A129" s="584"/>
      <c r="B129" s="745" t="s">
        <v>669</v>
      </c>
      <c r="C129" s="735" t="s">
        <v>670</v>
      </c>
      <c r="D129" s="746">
        <f t="shared" si="74"/>
        <v>0</v>
      </c>
      <c r="E129" s="811">
        <f>IF($D$51+$D$74=0,0,(E51+E74)/($D$51+$D$74)*100)</f>
        <v>0</v>
      </c>
      <c r="F129" s="748">
        <f t="shared" si="75"/>
        <v>0</v>
      </c>
      <c r="G129" s="819">
        <f>IF($D$51+$D$74=0,0,(G51+G74)/($D$51+$D$74)*100)</f>
        <v>0</v>
      </c>
      <c r="H129" s="820">
        <f>IF($D$51+$D$74=0,0,(H51+H74)/($D$51+$D$74)*100)</f>
        <v>0</v>
      </c>
      <c r="I129" s="821">
        <f>IF($D$51+$D$74=0,0,(I51+I74)/($D$51+$D$74)*100)</f>
        <v>0</v>
      </c>
      <c r="J129" s="748">
        <f t="shared" si="76"/>
        <v>0</v>
      </c>
      <c r="K129" s="819">
        <f t="shared" ref="K129:P129" si="89">IF($D$51+$D$74=0,0,(K51+K74)/($D$51+$D$74)*100)</f>
        <v>0</v>
      </c>
      <c r="L129" s="820">
        <f t="shared" si="89"/>
        <v>0</v>
      </c>
      <c r="M129" s="821">
        <f t="shared" si="89"/>
        <v>0</v>
      </c>
      <c r="N129" s="822">
        <f t="shared" si="89"/>
        <v>0</v>
      </c>
      <c r="O129" s="823">
        <f t="shared" si="89"/>
        <v>0</v>
      </c>
      <c r="P129" s="824">
        <f t="shared" si="89"/>
        <v>0</v>
      </c>
      <c r="Q129" s="136"/>
      <c r="R129" s="136"/>
      <c r="S129" s="136"/>
      <c r="T129" s="136"/>
    </row>
    <row r="130" spans="1:20">
      <c r="A130" s="584"/>
      <c r="B130" s="745" t="s">
        <v>671</v>
      </c>
      <c r="C130" s="755" t="s">
        <v>672</v>
      </c>
      <c r="D130" s="756">
        <f t="shared" si="74"/>
        <v>0</v>
      </c>
      <c r="E130" s="825">
        <f>IF($D$52+$D$75=0,0,(E52+E75)/($D$52+$D$75)*100)</f>
        <v>0</v>
      </c>
      <c r="F130" s="758">
        <f t="shared" si="75"/>
        <v>0</v>
      </c>
      <c r="G130" s="826">
        <f>IF($D$52+$D$75=0,0,(G52+G75)/($D$52+$D$75)*100)</f>
        <v>0</v>
      </c>
      <c r="H130" s="827">
        <f>IF($D$52+$D$75=0,0,(H52+H75)/($D$52+$D$75)*100)</f>
        <v>0</v>
      </c>
      <c r="I130" s="828">
        <f>IF($D$52+$D$75=0,0,(I52+I75)/($D$52+$D$75)*100)</f>
        <v>0</v>
      </c>
      <c r="J130" s="758">
        <f t="shared" si="76"/>
        <v>0</v>
      </c>
      <c r="K130" s="826">
        <f t="shared" ref="K130:P130" si="90">IF($D$52+$D$75=0,0,(K52+K75)/($D$52+$D$75)*100)</f>
        <v>0</v>
      </c>
      <c r="L130" s="827">
        <f t="shared" si="90"/>
        <v>0</v>
      </c>
      <c r="M130" s="828">
        <f t="shared" si="90"/>
        <v>0</v>
      </c>
      <c r="N130" s="829">
        <f t="shared" si="90"/>
        <v>0</v>
      </c>
      <c r="O130" s="830">
        <f t="shared" si="90"/>
        <v>0</v>
      </c>
      <c r="P130" s="831">
        <f t="shared" si="90"/>
        <v>0</v>
      </c>
      <c r="Q130" s="136"/>
      <c r="R130" s="136"/>
      <c r="S130" s="136"/>
      <c r="T130" s="136"/>
    </row>
    <row r="131" spans="1:20" ht="15.75" thickBot="1">
      <c r="A131" s="584"/>
      <c r="B131" s="832" t="s">
        <v>673</v>
      </c>
      <c r="C131" s="833" t="s">
        <v>674</v>
      </c>
      <c r="D131" s="834">
        <f t="shared" si="74"/>
        <v>0</v>
      </c>
      <c r="E131" s="835">
        <f>IF($D$53+$D$76=0,0,(E53+E76)/($D$53+$D$76)*100)</f>
        <v>0</v>
      </c>
      <c r="F131" s="836">
        <f t="shared" si="75"/>
        <v>0</v>
      </c>
      <c r="G131" s="837">
        <f>IF($D$53+$D$76=0,0,(G53+G76)/($D$53+$D$76)*100)</f>
        <v>0</v>
      </c>
      <c r="H131" s="838">
        <f>IF($D$53+$D$76=0,0,(H53+H76)/($D$53+$D$76)*100)</f>
        <v>0</v>
      </c>
      <c r="I131" s="839">
        <f>IF($D$53+$D$76=0,0,(I53+I76)/($D$53+$D$76)*100)</f>
        <v>0</v>
      </c>
      <c r="J131" s="836">
        <f t="shared" si="76"/>
        <v>0</v>
      </c>
      <c r="K131" s="837">
        <f t="shared" ref="K131:P131" si="91">IF($D$53+$D$76=0,0,(K53+K76)/($D$53+$D$76)*100)</f>
        <v>0</v>
      </c>
      <c r="L131" s="838">
        <f t="shared" si="91"/>
        <v>0</v>
      </c>
      <c r="M131" s="839">
        <f t="shared" si="91"/>
        <v>0</v>
      </c>
      <c r="N131" s="840">
        <f t="shared" si="91"/>
        <v>0</v>
      </c>
      <c r="O131" s="841">
        <f t="shared" si="91"/>
        <v>0</v>
      </c>
      <c r="P131" s="842">
        <f t="shared" si="91"/>
        <v>0</v>
      </c>
      <c r="Q131" s="136"/>
      <c r="R131" s="136"/>
      <c r="S131" s="136"/>
      <c r="T131" s="136"/>
    </row>
    <row r="132" spans="1:20" ht="26.25" thickBot="1">
      <c r="A132" s="584"/>
      <c r="B132" s="843" t="s">
        <v>78</v>
      </c>
      <c r="C132" s="844" t="s">
        <v>675</v>
      </c>
      <c r="D132" s="845">
        <f>E132+F132+J132+N132+O132+P132</f>
        <v>100</v>
      </c>
      <c r="E132" s="846">
        <f>IFERROR(E94/$D$94*100, 0)</f>
        <v>16.169380105958577</v>
      </c>
      <c r="F132" s="847">
        <f t="shared" si="75"/>
        <v>32.825447060366137</v>
      </c>
      <c r="G132" s="848">
        <f>IFERROR(G94/$D$94*100, 0)</f>
        <v>13.294274753981025</v>
      </c>
      <c r="H132" s="849">
        <f>IFERROR(H94/$D$94*100, 0)</f>
        <v>2.7766145248870941</v>
      </c>
      <c r="I132" s="850">
        <f>IFERROR(I94/$D$94*100, 0)</f>
        <v>16.754557781498018</v>
      </c>
      <c r="J132" s="847">
        <f t="shared" si="76"/>
        <v>48.107229103018959</v>
      </c>
      <c r="K132" s="848">
        <f t="shared" ref="K132:P132" si="92">IFERROR(K94/$D$94*100, 0)</f>
        <v>24.265647402497017</v>
      </c>
      <c r="L132" s="849">
        <f t="shared" si="92"/>
        <v>22.664435287102251</v>
      </c>
      <c r="M132" s="850">
        <f t="shared" si="92"/>
        <v>1.177146413419689</v>
      </c>
      <c r="N132" s="847">
        <f t="shared" si="92"/>
        <v>0</v>
      </c>
      <c r="O132" s="847">
        <f t="shared" si="92"/>
        <v>0</v>
      </c>
      <c r="P132" s="847">
        <f t="shared" si="92"/>
        <v>2.8979437306563258</v>
      </c>
      <c r="Q132" s="136"/>
      <c r="R132" s="136"/>
      <c r="S132" s="136"/>
      <c r="T132" s="1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T133"/>
  <sheetViews>
    <sheetView showGridLines="0" zoomScale="80" zoomScaleNormal="80" workbookViewId="0">
      <selection activeCell="K117" sqref="K117:P131"/>
    </sheetView>
  </sheetViews>
  <sheetFormatPr defaultRowHeight="15"/>
  <cols>
    <col min="1" max="1" width="9.140625" style="136"/>
    <col min="3" max="3" width="61.42578125" customWidth="1"/>
    <col min="4" max="4" width="11" customWidth="1"/>
    <col min="5" max="5" width="11.85546875" customWidth="1"/>
    <col min="6" max="6" width="14.42578125" customWidth="1"/>
    <col min="7" max="7" width="14.140625" customWidth="1"/>
    <col min="8" max="8" width="14.7109375" customWidth="1"/>
    <col min="9" max="9" width="15.5703125" customWidth="1"/>
    <col min="10" max="10" width="13.85546875" customWidth="1"/>
    <col min="11" max="11" width="11.5703125" customWidth="1"/>
    <col min="12" max="12" width="11.85546875" customWidth="1"/>
    <col min="13" max="13" width="12.140625" customWidth="1"/>
    <col min="14" max="14" width="20.85546875" customWidth="1"/>
    <col min="15" max="15" width="16.28515625" customWidth="1"/>
    <col min="16" max="16" width="23.28515625" customWidth="1"/>
    <col min="17" max="17" width="0" style="136" hidden="1" customWidth="1"/>
    <col min="18" max="20" width="0" hidden="1" customWidth="1"/>
  </cols>
  <sheetData>
    <row r="1" spans="1:20">
      <c r="B1" s="135"/>
      <c r="C1" s="135"/>
      <c r="D1" s="135"/>
      <c r="E1" s="135"/>
      <c r="F1" s="135"/>
      <c r="G1" s="135"/>
      <c r="H1" s="135"/>
      <c r="I1" s="135"/>
      <c r="J1" s="135"/>
      <c r="K1" s="135"/>
      <c r="L1" s="135"/>
      <c r="M1" s="135"/>
      <c r="N1" s="135"/>
      <c r="O1" s="135"/>
      <c r="P1" s="135"/>
    </row>
    <row r="2" spans="1:20" ht="72">
      <c r="B2" s="135"/>
      <c r="C2" s="28" t="str">
        <f>"Ūkio subjektas: "&amp;'[3]1.Pradzia'!$D$15</f>
        <v>Ūkio subjektas: UAB „Skuodo vandenys“</v>
      </c>
      <c r="D2" s="135"/>
      <c r="E2" s="135"/>
      <c r="F2" s="135"/>
      <c r="G2" s="135"/>
      <c r="H2" s="135"/>
      <c r="I2" s="135"/>
      <c r="J2" s="135"/>
      <c r="K2" s="135"/>
      <c r="L2" s="135"/>
      <c r="M2" s="135"/>
      <c r="N2" s="135"/>
      <c r="O2" s="135"/>
      <c r="P2" s="552" t="s">
        <v>676</v>
      </c>
    </row>
    <row r="3" spans="1:20">
      <c r="B3" s="135"/>
      <c r="C3" s="28" t="str">
        <f>"Ataskaitinis laikotarpis: "&amp;'[3]1.Pradzia'!$D$12</f>
        <v>Ataskaitinis laikotarpis: 2020-01-01 - 2020-12-31</v>
      </c>
      <c r="D3" s="135"/>
      <c r="E3" s="135"/>
      <c r="F3" s="135"/>
      <c r="G3" s="135"/>
      <c r="H3" s="135"/>
      <c r="I3" s="135"/>
      <c r="J3" s="135"/>
      <c r="K3" s="135"/>
      <c r="L3" s="135"/>
      <c r="M3" s="135"/>
      <c r="N3" s="135"/>
      <c r="O3" s="135"/>
      <c r="P3" s="135"/>
    </row>
    <row r="4" spans="1:20">
      <c r="B4" s="135"/>
      <c r="C4" s="135"/>
      <c r="D4" s="135"/>
      <c r="E4" s="135"/>
      <c r="F4" s="135"/>
      <c r="G4" s="135"/>
      <c r="H4" s="135"/>
      <c r="I4" s="135"/>
      <c r="J4" s="135"/>
      <c r="K4" s="135"/>
      <c r="L4" s="135"/>
      <c r="M4" s="135"/>
      <c r="N4" s="135"/>
      <c r="O4" s="135"/>
      <c r="P4" s="135"/>
    </row>
    <row r="5" spans="1:20" ht="15.75">
      <c r="B5" s="135"/>
      <c r="C5" s="29" t="s">
        <v>677</v>
      </c>
      <c r="D5" s="135"/>
      <c r="E5" s="135"/>
      <c r="F5" s="135"/>
      <c r="G5" s="135"/>
      <c r="H5" s="135"/>
      <c r="I5" s="135"/>
      <c r="J5" s="135"/>
      <c r="K5" s="135"/>
      <c r="L5" s="135"/>
      <c r="M5" s="135"/>
      <c r="N5" s="135"/>
      <c r="O5" s="135"/>
      <c r="P5" s="135"/>
    </row>
    <row r="6" spans="1:20" s="136" customFormat="1" ht="15.75" thickBot="1">
      <c r="D6" s="584"/>
      <c r="E6" s="584" t="str">
        <f>+[3]Pav.tvarkyklė!B4</f>
        <v>I.Apskaitos veikla</v>
      </c>
      <c r="F6" s="584"/>
      <c r="G6" s="584" t="str">
        <f>+[3]Pav.tvarkyklė!B5</f>
        <v>II.Gavyba</v>
      </c>
      <c r="H6" s="584" t="str">
        <f>+[3]Pav.tvarkyklė!B6</f>
        <v>II.Ruošimas</v>
      </c>
      <c r="I6" s="584" t="str">
        <f>+[3]Pav.tvarkyklė!B7</f>
        <v>II.Pristatymas</v>
      </c>
      <c r="J6" s="584"/>
      <c r="K6" s="584" t="str">
        <f>+[3]Pav.tvarkyklė!B8</f>
        <v>III.Surinkimas</v>
      </c>
      <c r="L6" s="584" t="str">
        <f>+[3]Pav.tvarkyklė!B9</f>
        <v>III.Valymas</v>
      </c>
      <c r="M6" s="584" t="str">
        <f>+[3]Pav.tvarkyklė!B10</f>
        <v>III.Dumblas</v>
      </c>
      <c r="N6" s="584" t="str">
        <f>+[3]Pav.tvarkyklė!B11</f>
        <v>III.Pav.nuotekos</v>
      </c>
      <c r="O6" s="584" t="str">
        <f>+[3]Pav.tvarkyklė!B12</f>
        <v>IV.Kita_reguliuojama</v>
      </c>
      <c r="P6" s="584" t="str">
        <f>+[3]Pav.tvarkyklė!B13</f>
        <v>V.Nereguliuojama</v>
      </c>
    </row>
    <row r="7" spans="1:20" ht="64.5" thickBot="1">
      <c r="B7" s="586" t="s">
        <v>2</v>
      </c>
      <c r="C7" s="587" t="s">
        <v>49</v>
      </c>
      <c r="D7" s="588" t="s">
        <v>252</v>
      </c>
      <c r="E7" s="589" t="s">
        <v>253</v>
      </c>
      <c r="F7" s="590" t="s">
        <v>254</v>
      </c>
      <c r="G7" s="591" t="s">
        <v>255</v>
      </c>
      <c r="H7" s="592" t="s">
        <v>256</v>
      </c>
      <c r="I7" s="593" t="s">
        <v>257</v>
      </c>
      <c r="J7" s="594" t="s">
        <v>258</v>
      </c>
      <c r="K7" s="591" t="s">
        <v>259</v>
      </c>
      <c r="L7" s="592" t="s">
        <v>260</v>
      </c>
      <c r="M7" s="595" t="s">
        <v>261</v>
      </c>
      <c r="N7" s="596" t="s">
        <v>262</v>
      </c>
      <c r="O7" s="597" t="s">
        <v>263</v>
      </c>
      <c r="P7" s="598" t="s">
        <v>264</v>
      </c>
      <c r="R7" s="136"/>
      <c r="S7" s="136"/>
      <c r="T7" s="136"/>
    </row>
    <row r="8" spans="1:20" ht="16.5" thickTop="1" thickBot="1">
      <c r="A8" s="584"/>
      <c r="B8" s="599" t="s">
        <v>48</v>
      </c>
      <c r="C8" s="600" t="s">
        <v>590</v>
      </c>
      <c r="D8" s="601">
        <f>D9+D13+D18+D21+D24+D27</f>
        <v>3436.766709648979</v>
      </c>
      <c r="E8" s="602">
        <f t="shared" ref="E8:P8" si="0">E9+E13+E18+E21+E24+E27</f>
        <v>4.5305026589521091</v>
      </c>
      <c r="F8" s="602">
        <f t="shared" si="0"/>
        <v>1078.0497071534096</v>
      </c>
      <c r="G8" s="603">
        <f t="shared" si="0"/>
        <v>31.681624413204972</v>
      </c>
      <c r="H8" s="604">
        <f t="shared" si="0"/>
        <v>40.294859831425796</v>
      </c>
      <c r="I8" s="605">
        <f t="shared" si="0"/>
        <v>1006.0732229087787</v>
      </c>
      <c r="J8" s="606">
        <f t="shared" si="0"/>
        <v>2349.330482787087</v>
      </c>
      <c r="K8" s="603">
        <f t="shared" si="0"/>
        <v>2296.388172566275</v>
      </c>
      <c r="L8" s="604">
        <f t="shared" si="0"/>
        <v>52.060107919913811</v>
      </c>
      <c r="M8" s="605">
        <f t="shared" si="0"/>
        <v>0.88220230089752594</v>
      </c>
      <c r="N8" s="607">
        <f t="shared" si="0"/>
        <v>0</v>
      </c>
      <c r="O8" s="608">
        <f t="shared" si="0"/>
        <v>0</v>
      </c>
      <c r="P8" s="602">
        <f t="shared" si="0"/>
        <v>4.8560170495306307</v>
      </c>
      <c r="R8" s="136"/>
      <c r="S8" s="136"/>
      <c r="T8" s="136"/>
    </row>
    <row r="9" spans="1:20" ht="15.75" thickTop="1">
      <c r="A9" s="584"/>
      <c r="B9" s="609" t="s">
        <v>93</v>
      </c>
      <c r="C9" s="610" t="s">
        <v>6</v>
      </c>
      <c r="D9" s="611">
        <f t="shared" ref="D9:D53" si="1">E9+F9+J9+N9+O9+P9</f>
        <v>1.748338161268556</v>
      </c>
      <c r="E9" s="612">
        <f>SUM(E10:E12)</f>
        <v>0</v>
      </c>
      <c r="F9" s="612">
        <f>SUM(G9:I9)</f>
        <v>0</v>
      </c>
      <c r="G9" s="613">
        <f>SUM(G10:G12)</f>
        <v>0</v>
      </c>
      <c r="H9" s="614">
        <f t="shared" ref="H9:P9" si="2">SUM(H10:H12)</f>
        <v>0</v>
      </c>
      <c r="I9" s="615">
        <f t="shared" si="2"/>
        <v>0</v>
      </c>
      <c r="J9" s="616">
        <f t="shared" ref="J9:J30" si="3">SUM(K9:M9)</f>
        <v>1.748338161268556</v>
      </c>
      <c r="K9" s="613">
        <f t="shared" si="2"/>
        <v>0</v>
      </c>
      <c r="L9" s="614">
        <f t="shared" si="2"/>
        <v>1.748338161268556</v>
      </c>
      <c r="M9" s="615">
        <f t="shared" si="2"/>
        <v>0</v>
      </c>
      <c r="N9" s="617">
        <f t="shared" si="2"/>
        <v>0</v>
      </c>
      <c r="O9" s="618">
        <f t="shared" si="2"/>
        <v>0</v>
      </c>
      <c r="P9" s="612">
        <f t="shared" si="2"/>
        <v>0</v>
      </c>
      <c r="R9" s="136"/>
      <c r="S9" s="136"/>
      <c r="T9" s="136"/>
    </row>
    <row r="10" spans="1:20">
      <c r="A10" s="584"/>
      <c r="B10" s="619" t="s">
        <v>95</v>
      </c>
      <c r="C10" s="620" t="s">
        <v>8</v>
      </c>
      <c r="D10" s="611">
        <f t="shared" si="1"/>
        <v>1.748338161268556</v>
      </c>
      <c r="E10" s="621">
        <f>SUM(E33,E56,E96)</f>
        <v>0</v>
      </c>
      <c r="F10" s="612">
        <f t="shared" ref="F10:F30" si="4">SUM(G10:I10)</f>
        <v>0</v>
      </c>
      <c r="G10" s="622">
        <f t="shared" ref="G10:I12" si="5">SUM(G33,G56,G96)</f>
        <v>0</v>
      </c>
      <c r="H10" s="623">
        <f t="shared" si="5"/>
        <v>0</v>
      </c>
      <c r="I10" s="624">
        <f t="shared" si="5"/>
        <v>0</v>
      </c>
      <c r="J10" s="616">
        <f t="shared" si="3"/>
        <v>1.748338161268556</v>
      </c>
      <c r="K10" s="622">
        <f t="shared" ref="K10:P12" si="6">SUM(K33,K56,K96)</f>
        <v>0</v>
      </c>
      <c r="L10" s="623">
        <f t="shared" si="6"/>
        <v>1.748338161268556</v>
      </c>
      <c r="M10" s="624">
        <f t="shared" si="6"/>
        <v>0</v>
      </c>
      <c r="N10" s="625">
        <f t="shared" si="6"/>
        <v>0</v>
      </c>
      <c r="O10" s="618">
        <f t="shared" si="6"/>
        <v>0</v>
      </c>
      <c r="P10" s="612">
        <f t="shared" si="6"/>
        <v>0</v>
      </c>
      <c r="R10" s="136"/>
      <c r="S10" s="136"/>
      <c r="T10" s="136"/>
    </row>
    <row r="11" spans="1:20" s="135" customFormat="1">
      <c r="A11" s="584"/>
      <c r="B11" s="619" t="s">
        <v>97</v>
      </c>
      <c r="C11" s="620" t="s">
        <v>9</v>
      </c>
      <c r="D11" s="611">
        <f t="shared" si="1"/>
        <v>0</v>
      </c>
      <c r="E11" s="621">
        <f>SUM(E34,E57,E97)</f>
        <v>0</v>
      </c>
      <c r="F11" s="612">
        <f t="shared" si="4"/>
        <v>0</v>
      </c>
      <c r="G11" s="622">
        <f t="shared" si="5"/>
        <v>0</v>
      </c>
      <c r="H11" s="623">
        <f t="shared" si="5"/>
        <v>0</v>
      </c>
      <c r="I11" s="624">
        <f t="shared" si="5"/>
        <v>0</v>
      </c>
      <c r="J11" s="616">
        <f t="shared" si="3"/>
        <v>0</v>
      </c>
      <c r="K11" s="622">
        <f t="shared" si="6"/>
        <v>0</v>
      </c>
      <c r="L11" s="623">
        <f t="shared" si="6"/>
        <v>0</v>
      </c>
      <c r="M11" s="624">
        <f t="shared" si="6"/>
        <v>0</v>
      </c>
      <c r="N11" s="625">
        <f t="shared" si="6"/>
        <v>0</v>
      </c>
      <c r="O11" s="618">
        <f t="shared" si="6"/>
        <v>0</v>
      </c>
      <c r="P11" s="612">
        <f t="shared" si="6"/>
        <v>0</v>
      </c>
      <c r="Q11" s="136"/>
      <c r="R11" s="136"/>
      <c r="S11" s="136"/>
      <c r="T11" s="136"/>
    </row>
    <row r="12" spans="1:20" s="135" customFormat="1">
      <c r="A12" s="584"/>
      <c r="B12" s="619" t="s">
        <v>591</v>
      </c>
      <c r="C12" s="620" t="s">
        <v>11</v>
      </c>
      <c r="D12" s="611">
        <f t="shared" si="1"/>
        <v>0</v>
      </c>
      <c r="E12" s="621">
        <f>SUM(E35,E58,E98)</f>
        <v>0</v>
      </c>
      <c r="F12" s="612">
        <f t="shared" si="4"/>
        <v>0</v>
      </c>
      <c r="G12" s="622">
        <f t="shared" si="5"/>
        <v>0</v>
      </c>
      <c r="H12" s="623">
        <f t="shared" si="5"/>
        <v>0</v>
      </c>
      <c r="I12" s="624">
        <f t="shared" si="5"/>
        <v>0</v>
      </c>
      <c r="J12" s="616">
        <f t="shared" si="3"/>
        <v>0</v>
      </c>
      <c r="K12" s="622">
        <f t="shared" si="6"/>
        <v>0</v>
      </c>
      <c r="L12" s="623">
        <f t="shared" si="6"/>
        <v>0</v>
      </c>
      <c r="M12" s="624">
        <f t="shared" si="6"/>
        <v>0</v>
      </c>
      <c r="N12" s="625">
        <f t="shared" si="6"/>
        <v>0</v>
      </c>
      <c r="O12" s="618">
        <f t="shared" si="6"/>
        <v>0</v>
      </c>
      <c r="P12" s="612">
        <f t="shared" si="6"/>
        <v>0</v>
      </c>
      <c r="Q12" s="136"/>
      <c r="R12" s="136"/>
      <c r="S12" s="136"/>
      <c r="T12" s="136"/>
    </row>
    <row r="13" spans="1:20" s="135" customFormat="1">
      <c r="A13" s="584"/>
      <c r="B13" s="609" t="s">
        <v>99</v>
      </c>
      <c r="C13" s="627" t="s">
        <v>13</v>
      </c>
      <c r="D13" s="611">
        <f t="shared" si="1"/>
        <v>3340.4399312172477</v>
      </c>
      <c r="E13" s="612">
        <f>SUM(E14:E17)</f>
        <v>1.1630709211012343E-2</v>
      </c>
      <c r="F13" s="612">
        <f t="shared" si="4"/>
        <v>1022.3652784866852</v>
      </c>
      <c r="G13" s="613">
        <f>SUM(G14:G17)</f>
        <v>11.244916378931622</v>
      </c>
      <c r="H13" s="614">
        <f>SUM(H14:H17)</f>
        <v>35.205326138641148</v>
      </c>
      <c r="I13" s="615">
        <f>SUM(I14:I17)</f>
        <v>975.91503596911241</v>
      </c>
      <c r="J13" s="616">
        <f t="shared" si="3"/>
        <v>2316.8203537125009</v>
      </c>
      <c r="K13" s="613">
        <f t="shared" ref="K13:P13" si="7">SUM(K14:K17)</f>
        <v>2277.5094962459025</v>
      </c>
      <c r="L13" s="614">
        <f t="shared" si="7"/>
        <v>39.302219003098642</v>
      </c>
      <c r="M13" s="615">
        <f t="shared" si="7"/>
        <v>8.6384634994683181E-3</v>
      </c>
      <c r="N13" s="617">
        <f t="shared" si="7"/>
        <v>0</v>
      </c>
      <c r="O13" s="618">
        <f t="shared" si="7"/>
        <v>0</v>
      </c>
      <c r="P13" s="612">
        <f t="shared" si="7"/>
        <v>1.2426683088508077</v>
      </c>
      <c r="Q13" s="136"/>
      <c r="R13" s="136"/>
      <c r="S13" s="136"/>
      <c r="T13" s="136"/>
    </row>
    <row r="14" spans="1:20" s="135" customFormat="1">
      <c r="A14" s="584"/>
      <c r="B14" s="619" t="s">
        <v>101</v>
      </c>
      <c r="C14" s="620" t="s">
        <v>15</v>
      </c>
      <c r="D14" s="611">
        <f t="shared" si="1"/>
        <v>12.598222663121831</v>
      </c>
      <c r="E14" s="621">
        <f>SUM(E37,E60,E100)</f>
        <v>5.5922014903804565E-3</v>
      </c>
      <c r="F14" s="612">
        <f t="shared" si="4"/>
        <v>7.0126274727803644</v>
      </c>
      <c r="G14" s="622">
        <f t="shared" ref="G14:I17" si="8">SUM(G37,G60,G100)</f>
        <v>0.46858350925690673</v>
      </c>
      <c r="H14" s="623">
        <f t="shared" si="8"/>
        <v>4.0245757381210625</v>
      </c>
      <c r="I14" s="624">
        <f t="shared" si="8"/>
        <v>2.5194682254023952</v>
      </c>
      <c r="J14" s="616">
        <f t="shared" si="3"/>
        <v>5.2868708414921501</v>
      </c>
      <c r="K14" s="622">
        <f t="shared" ref="K14:P17" si="9">SUM(K37,K60,K100)</f>
        <v>4.633248689505522</v>
      </c>
      <c r="L14" s="623">
        <f t="shared" si="9"/>
        <v>0.64946866249773394</v>
      </c>
      <c r="M14" s="624">
        <f t="shared" si="9"/>
        <v>4.1534894888941298E-3</v>
      </c>
      <c r="N14" s="625">
        <f t="shared" si="9"/>
        <v>0</v>
      </c>
      <c r="O14" s="618">
        <f t="shared" si="9"/>
        <v>0</v>
      </c>
      <c r="P14" s="612">
        <f t="shared" si="9"/>
        <v>0.29313214735893622</v>
      </c>
      <c r="Q14" s="136"/>
      <c r="R14" s="136"/>
      <c r="S14" s="136"/>
      <c r="T14" s="136"/>
    </row>
    <row r="15" spans="1:20" s="135" customFormat="1">
      <c r="A15" s="584"/>
      <c r="B15" s="619" t="s">
        <v>107</v>
      </c>
      <c r="C15" s="620" t="s">
        <v>592</v>
      </c>
      <c r="D15" s="611">
        <f t="shared" si="1"/>
        <v>7.0382738412122761</v>
      </c>
      <c r="E15" s="621">
        <f>SUM(E38,E61,E101)</f>
        <v>2.5935319435589025E-3</v>
      </c>
      <c r="F15" s="612">
        <f t="shared" si="4"/>
        <v>4.2150612882067673</v>
      </c>
      <c r="G15" s="622">
        <f t="shared" si="8"/>
        <v>2.9050690697319426</v>
      </c>
      <c r="H15" s="623">
        <f t="shared" si="8"/>
        <v>0.14152192379697323</v>
      </c>
      <c r="I15" s="624">
        <f t="shared" si="8"/>
        <v>1.1684702946778518</v>
      </c>
      <c r="J15" s="616">
        <f t="shared" si="3"/>
        <v>2.6846712035222624</v>
      </c>
      <c r="K15" s="622">
        <f t="shared" si="9"/>
        <v>2.3815365734287206</v>
      </c>
      <c r="L15" s="623">
        <f t="shared" si="9"/>
        <v>0.30120833904605115</v>
      </c>
      <c r="M15" s="624">
        <f t="shared" si="9"/>
        <v>1.926291047490529E-3</v>
      </c>
      <c r="N15" s="625">
        <f t="shared" si="9"/>
        <v>0</v>
      </c>
      <c r="O15" s="618">
        <f t="shared" si="9"/>
        <v>0</v>
      </c>
      <c r="P15" s="612">
        <f t="shared" si="9"/>
        <v>0.13594781753968851</v>
      </c>
      <c r="Q15" s="136"/>
      <c r="R15" s="136"/>
      <c r="S15" s="136"/>
      <c r="T15" s="136"/>
    </row>
    <row r="16" spans="1:20" s="135" customFormat="1">
      <c r="A16" s="584"/>
      <c r="B16" s="619" t="s">
        <v>114</v>
      </c>
      <c r="C16" s="620" t="s">
        <v>21</v>
      </c>
      <c r="D16" s="611">
        <f t="shared" si="1"/>
        <v>3227.7857427454296</v>
      </c>
      <c r="E16" s="621">
        <f>SUM(E39,E62,E102)</f>
        <v>0</v>
      </c>
      <c r="F16" s="612">
        <f t="shared" si="4"/>
        <v>960.14526180620305</v>
      </c>
      <c r="G16" s="622">
        <f t="shared" si="8"/>
        <v>0</v>
      </c>
      <c r="H16" s="623">
        <f t="shared" si="8"/>
        <v>0</v>
      </c>
      <c r="I16" s="624">
        <f t="shared" si="8"/>
        <v>960.14526180620305</v>
      </c>
      <c r="J16" s="616">
        <f t="shared" si="3"/>
        <v>2267.6404809392266</v>
      </c>
      <c r="K16" s="622">
        <f t="shared" si="9"/>
        <v>2267.6404809392266</v>
      </c>
      <c r="L16" s="623">
        <f t="shared" si="9"/>
        <v>0</v>
      </c>
      <c r="M16" s="624">
        <f t="shared" si="9"/>
        <v>0</v>
      </c>
      <c r="N16" s="625">
        <f t="shared" si="9"/>
        <v>0</v>
      </c>
      <c r="O16" s="618">
        <f t="shared" si="9"/>
        <v>0</v>
      </c>
      <c r="P16" s="612">
        <f t="shared" si="9"/>
        <v>0</v>
      </c>
      <c r="Q16" s="136"/>
      <c r="R16" s="136"/>
      <c r="S16" s="136"/>
      <c r="T16" s="136"/>
    </row>
    <row r="17" spans="1:20" s="135" customFormat="1" ht="38.25">
      <c r="A17" s="584"/>
      <c r="B17" s="619" t="s">
        <v>593</v>
      </c>
      <c r="C17" s="620" t="s">
        <v>594</v>
      </c>
      <c r="D17" s="611">
        <f t="shared" si="1"/>
        <v>93.017691967484041</v>
      </c>
      <c r="E17" s="621">
        <f>SUM(E40,E63,E103)</f>
        <v>3.4449757770729839E-3</v>
      </c>
      <c r="F17" s="612">
        <f t="shared" si="4"/>
        <v>50.992327919495033</v>
      </c>
      <c r="G17" s="622">
        <f t="shared" si="8"/>
        <v>7.8712637999427724</v>
      </c>
      <c r="H17" s="623">
        <f t="shared" si="8"/>
        <v>31.03922847672311</v>
      </c>
      <c r="I17" s="624">
        <f t="shared" si="8"/>
        <v>12.08183564282915</v>
      </c>
      <c r="J17" s="616">
        <f t="shared" si="3"/>
        <v>41.208330728259753</v>
      </c>
      <c r="K17" s="622">
        <f t="shared" si="9"/>
        <v>2.854230043741818</v>
      </c>
      <c r="L17" s="623">
        <f t="shared" si="9"/>
        <v>38.351542001554854</v>
      </c>
      <c r="M17" s="624">
        <f t="shared" si="9"/>
        <v>2.5586829630836598E-3</v>
      </c>
      <c r="N17" s="625">
        <f t="shared" si="9"/>
        <v>0</v>
      </c>
      <c r="O17" s="618">
        <f t="shared" si="9"/>
        <v>0</v>
      </c>
      <c r="P17" s="612">
        <f t="shared" si="9"/>
        <v>0.81358834395218305</v>
      </c>
      <c r="Q17" s="136"/>
      <c r="R17" s="136"/>
      <c r="S17" s="136"/>
      <c r="T17" s="136"/>
    </row>
    <row r="18" spans="1:20" s="135" customFormat="1">
      <c r="A18" s="584"/>
      <c r="B18" s="609" t="s">
        <v>121</v>
      </c>
      <c r="C18" s="628" t="s">
        <v>25</v>
      </c>
      <c r="D18" s="611">
        <f t="shared" si="1"/>
        <v>45.242368079337616</v>
      </c>
      <c r="E18" s="612">
        <f>SUM(E19:E20)</f>
        <v>0</v>
      </c>
      <c r="F18" s="612">
        <f t="shared" si="4"/>
        <v>35.701488875328948</v>
      </c>
      <c r="G18" s="613">
        <f>SUM(G19:G20)</f>
        <v>14.814187901548941</v>
      </c>
      <c r="H18" s="614">
        <f t="shared" ref="H18:P18" si="10">SUM(H19:H20)</f>
        <v>2.7310059028574298</v>
      </c>
      <c r="I18" s="615">
        <f t="shared" si="10"/>
        <v>18.156295070922575</v>
      </c>
      <c r="J18" s="616">
        <f t="shared" si="3"/>
        <v>7.3005820368598711</v>
      </c>
      <c r="K18" s="613">
        <f t="shared" si="10"/>
        <v>3.6306915045571522</v>
      </c>
      <c r="L18" s="614">
        <f t="shared" si="10"/>
        <v>3.2810905323027191</v>
      </c>
      <c r="M18" s="615">
        <f t="shared" si="10"/>
        <v>0.38879999999999998</v>
      </c>
      <c r="N18" s="617">
        <f t="shared" si="10"/>
        <v>0</v>
      </c>
      <c r="O18" s="618">
        <f t="shared" si="10"/>
        <v>0</v>
      </c>
      <c r="P18" s="612">
        <f t="shared" si="10"/>
        <v>2.2402971671487935</v>
      </c>
      <c r="Q18" s="136"/>
      <c r="R18" s="136"/>
      <c r="S18" s="136"/>
      <c r="T18" s="136"/>
    </row>
    <row r="19" spans="1:20" s="135" customFormat="1" ht="51.75">
      <c r="A19" s="584"/>
      <c r="B19" s="619" t="s">
        <v>123</v>
      </c>
      <c r="C19" s="629" t="s">
        <v>595</v>
      </c>
      <c r="D19" s="611">
        <f t="shared" si="1"/>
        <v>43.060640321761859</v>
      </c>
      <c r="E19" s="621">
        <f>SUM(E42,E65,E105)</f>
        <v>0</v>
      </c>
      <c r="F19" s="612">
        <f t="shared" si="4"/>
        <v>35.701488875328948</v>
      </c>
      <c r="G19" s="622">
        <f>SUM(G42,G65,G105)</f>
        <v>14.814187901548941</v>
      </c>
      <c r="H19" s="623">
        <f>SUM(H42,H65,H105)</f>
        <v>2.7310059028574298</v>
      </c>
      <c r="I19" s="624">
        <f>SUM(I42,I65,I105)</f>
        <v>18.156295070922575</v>
      </c>
      <c r="J19" s="616">
        <f t="shared" si="3"/>
        <v>5.1188542792841139</v>
      </c>
      <c r="K19" s="622">
        <f t="shared" ref="K19:P19" si="11">SUM(K42,K65,K105)</f>
        <v>1.8377637469813948</v>
      </c>
      <c r="L19" s="623">
        <f t="shared" si="11"/>
        <v>3.2810905323027191</v>
      </c>
      <c r="M19" s="624">
        <f t="shared" si="11"/>
        <v>0</v>
      </c>
      <c r="N19" s="625">
        <f t="shared" si="11"/>
        <v>0</v>
      </c>
      <c r="O19" s="618">
        <f t="shared" si="11"/>
        <v>0</v>
      </c>
      <c r="P19" s="612">
        <f t="shared" si="11"/>
        <v>2.2402971671487935</v>
      </c>
      <c r="Q19" s="136"/>
      <c r="R19" s="136"/>
      <c r="S19" s="136"/>
      <c r="T19" s="136"/>
    </row>
    <row r="20" spans="1:20" s="135" customFormat="1">
      <c r="A20" s="584"/>
      <c r="B20" s="619" t="s">
        <v>125</v>
      </c>
      <c r="C20" s="629" t="s">
        <v>29</v>
      </c>
      <c r="D20" s="611">
        <f t="shared" si="1"/>
        <v>2.1817277575757572</v>
      </c>
      <c r="E20" s="621">
        <f>SUM(E43,E66)</f>
        <v>0</v>
      </c>
      <c r="F20" s="612">
        <f t="shared" si="4"/>
        <v>0</v>
      </c>
      <c r="G20" s="622">
        <f>SUM(G43,G66)</f>
        <v>0</v>
      </c>
      <c r="H20" s="623">
        <f>SUM(H43,H66)</f>
        <v>0</v>
      </c>
      <c r="I20" s="624">
        <f>SUM(I43,I66)</f>
        <v>0</v>
      </c>
      <c r="J20" s="616">
        <f t="shared" si="3"/>
        <v>2.1817277575757572</v>
      </c>
      <c r="K20" s="622">
        <f t="shared" ref="K20:P20" si="12">SUM(K43,K66)</f>
        <v>1.7929277575757574</v>
      </c>
      <c r="L20" s="623">
        <f t="shared" si="12"/>
        <v>0</v>
      </c>
      <c r="M20" s="624">
        <f t="shared" si="12"/>
        <v>0.38879999999999998</v>
      </c>
      <c r="N20" s="625">
        <f t="shared" si="12"/>
        <v>0</v>
      </c>
      <c r="O20" s="618">
        <f t="shared" si="12"/>
        <v>0</v>
      </c>
      <c r="P20" s="612">
        <f t="shared" si="12"/>
        <v>0</v>
      </c>
      <c r="Q20" s="136"/>
      <c r="R20" s="136"/>
      <c r="S20" s="136"/>
      <c r="T20" s="136"/>
    </row>
    <row r="21" spans="1:20" s="135" customFormat="1">
      <c r="A21" s="584"/>
      <c r="B21" s="609" t="s">
        <v>128</v>
      </c>
      <c r="C21" s="628" t="s">
        <v>31</v>
      </c>
      <c r="D21" s="611">
        <f t="shared" si="1"/>
        <v>21.157876809322261</v>
      </c>
      <c r="E21" s="612">
        <f>SUM(E22:E23)</f>
        <v>1.1894704105241118</v>
      </c>
      <c r="F21" s="612">
        <f t="shared" si="4"/>
        <v>10.205881514905444</v>
      </c>
      <c r="G21" s="613">
        <f>SUM(G22:G23)</f>
        <v>5.3763795389783571</v>
      </c>
      <c r="H21" s="614">
        <f t="shared" ref="H21:P21" si="13">SUM(H22:H23)</f>
        <v>1.5660394415900365</v>
      </c>
      <c r="I21" s="615">
        <f t="shared" si="13"/>
        <v>3.2634625343370511</v>
      </c>
      <c r="J21" s="616">
        <f t="shared" si="3"/>
        <v>9.1507480195482973</v>
      </c>
      <c r="K21" s="613">
        <f t="shared" si="13"/>
        <v>2.6350041505356443</v>
      </c>
      <c r="L21" s="614">
        <f t="shared" si="13"/>
        <v>6.0417667929140837</v>
      </c>
      <c r="M21" s="615">
        <f t="shared" si="13"/>
        <v>0.47397707609856832</v>
      </c>
      <c r="N21" s="617">
        <f t="shared" si="13"/>
        <v>0</v>
      </c>
      <c r="O21" s="618">
        <f t="shared" si="13"/>
        <v>0</v>
      </c>
      <c r="P21" s="612">
        <f t="shared" si="13"/>
        <v>0.61177686434440548</v>
      </c>
      <c r="Q21" s="136"/>
      <c r="R21" s="136"/>
      <c r="S21" s="136"/>
      <c r="T21" s="136"/>
    </row>
    <row r="22" spans="1:20" s="135" customFormat="1">
      <c r="A22" s="584"/>
      <c r="B22" s="630" t="s">
        <v>130</v>
      </c>
      <c r="C22" s="629" t="s">
        <v>596</v>
      </c>
      <c r="D22" s="611">
        <f t="shared" si="1"/>
        <v>0.53369847031787221</v>
      </c>
      <c r="E22" s="621">
        <f>SUM(E45,E68,E107)</f>
        <v>0</v>
      </c>
      <c r="F22" s="631">
        <f t="shared" si="4"/>
        <v>0.53369847031787221</v>
      </c>
      <c r="G22" s="632">
        <f t="shared" ref="G22:I23" si="14">SUM(G45,G68,G107)</f>
        <v>2.1144215134459046E-2</v>
      </c>
      <c r="H22" s="633">
        <f t="shared" si="14"/>
        <v>0</v>
      </c>
      <c r="I22" s="634">
        <f t="shared" si="14"/>
        <v>0.51255425518341313</v>
      </c>
      <c r="J22" s="635">
        <f t="shared" si="3"/>
        <v>0</v>
      </c>
      <c r="K22" s="632">
        <f t="shared" ref="K22:P23" si="15">SUM(K45,K68,K107)</f>
        <v>0</v>
      </c>
      <c r="L22" s="633">
        <f t="shared" si="15"/>
        <v>0</v>
      </c>
      <c r="M22" s="634">
        <f t="shared" si="15"/>
        <v>0</v>
      </c>
      <c r="N22" s="636">
        <f t="shared" si="15"/>
        <v>0</v>
      </c>
      <c r="O22" s="637">
        <f t="shared" si="15"/>
        <v>0</v>
      </c>
      <c r="P22" s="638">
        <f t="shared" si="15"/>
        <v>0</v>
      </c>
      <c r="Q22" s="136"/>
      <c r="R22" s="136"/>
      <c r="S22" s="136"/>
      <c r="T22" s="136"/>
    </row>
    <row r="23" spans="1:20" s="135" customFormat="1" ht="26.25">
      <c r="A23" s="584"/>
      <c r="B23" s="630" t="s">
        <v>132</v>
      </c>
      <c r="C23" s="639" t="s">
        <v>597</v>
      </c>
      <c r="D23" s="611">
        <f t="shared" si="1"/>
        <v>20.624178339004388</v>
      </c>
      <c r="E23" s="621">
        <f>SUM(E46,E69,E108)</f>
        <v>1.1894704105241118</v>
      </c>
      <c r="F23" s="631">
        <f t="shared" si="4"/>
        <v>9.6721830445875732</v>
      </c>
      <c r="G23" s="632">
        <f t="shared" si="14"/>
        <v>5.3552353238438979</v>
      </c>
      <c r="H23" s="633">
        <f t="shared" si="14"/>
        <v>1.5660394415900365</v>
      </c>
      <c r="I23" s="634">
        <f t="shared" si="14"/>
        <v>2.7509082791536379</v>
      </c>
      <c r="J23" s="635">
        <f t="shared" si="3"/>
        <v>9.1507480195482973</v>
      </c>
      <c r="K23" s="632">
        <f t="shared" si="15"/>
        <v>2.6350041505356443</v>
      </c>
      <c r="L23" s="633">
        <f t="shared" si="15"/>
        <v>6.0417667929140837</v>
      </c>
      <c r="M23" s="634">
        <f t="shared" si="15"/>
        <v>0.47397707609856832</v>
      </c>
      <c r="N23" s="636">
        <f t="shared" si="15"/>
        <v>0</v>
      </c>
      <c r="O23" s="637">
        <f t="shared" si="15"/>
        <v>0</v>
      </c>
      <c r="P23" s="638">
        <f t="shared" si="15"/>
        <v>0.61177686434440548</v>
      </c>
      <c r="Q23" s="136"/>
      <c r="R23" s="136"/>
      <c r="S23" s="136"/>
      <c r="T23" s="136"/>
    </row>
    <row r="24" spans="1:20" s="135" customFormat="1">
      <c r="A24" s="584"/>
      <c r="B24" s="609" t="s">
        <v>271</v>
      </c>
      <c r="C24" s="640" t="s">
        <v>37</v>
      </c>
      <c r="D24" s="641">
        <f t="shared" si="1"/>
        <v>28.178195381802606</v>
      </c>
      <c r="E24" s="642">
        <f>SUM(E25:E26)</f>
        <v>3.3294015392169851</v>
      </c>
      <c r="F24" s="642">
        <f t="shared" si="4"/>
        <v>9.7770582764898428</v>
      </c>
      <c r="G24" s="643">
        <f>SUM(G25:G26)</f>
        <v>0.24614059374605374</v>
      </c>
      <c r="H24" s="644">
        <f>SUM(H25:H26)</f>
        <v>0.79248834833718262</v>
      </c>
      <c r="I24" s="645">
        <f>SUM(I25:I26)</f>
        <v>8.7384293344066073</v>
      </c>
      <c r="J24" s="646">
        <f t="shared" si="3"/>
        <v>14.310460856909154</v>
      </c>
      <c r="K24" s="643">
        <f t="shared" ref="K24:P24" si="16">SUM(K25:K26)</f>
        <v>12.612980665279853</v>
      </c>
      <c r="L24" s="644">
        <f t="shared" si="16"/>
        <v>1.6866934303298131</v>
      </c>
      <c r="M24" s="645">
        <f t="shared" si="16"/>
        <v>1.0786761299489342E-2</v>
      </c>
      <c r="N24" s="647">
        <f t="shared" si="16"/>
        <v>0</v>
      </c>
      <c r="O24" s="648">
        <f t="shared" si="16"/>
        <v>0</v>
      </c>
      <c r="P24" s="642">
        <f t="shared" si="16"/>
        <v>0.76127470918662454</v>
      </c>
      <c r="Q24" s="136"/>
      <c r="R24" s="136"/>
      <c r="S24" s="136"/>
      <c r="T24" s="136"/>
    </row>
    <row r="25" spans="1:20" s="135" customFormat="1">
      <c r="A25" s="584"/>
      <c r="B25" s="649" t="s">
        <v>273</v>
      </c>
      <c r="C25" s="650" t="s">
        <v>39</v>
      </c>
      <c r="D25" s="651">
        <f t="shared" si="1"/>
        <v>12.56147149893367</v>
      </c>
      <c r="E25" s="621">
        <f>SUM(E48,E71,E110)</f>
        <v>3.3209582101667094</v>
      </c>
      <c r="F25" s="652">
        <f t="shared" si="4"/>
        <v>3.1739564883747189</v>
      </c>
      <c r="G25" s="653">
        <f t="shared" ref="G25:I26" si="17">SUM(G48,G71,G110)</f>
        <v>0.10304172676171132</v>
      </c>
      <c r="H25" s="654">
        <f t="shared" si="17"/>
        <v>0.33175904310789484</v>
      </c>
      <c r="I25" s="655">
        <f t="shared" si="17"/>
        <v>2.7391557185051125</v>
      </c>
      <c r="J25" s="409">
        <f t="shared" si="3"/>
        <v>5.7478647090928279</v>
      </c>
      <c r="K25" s="653">
        <f t="shared" ref="K25:P26" si="18">SUM(K48,K71,K110)</f>
        <v>5.0372493350609364</v>
      </c>
      <c r="L25" s="654">
        <f t="shared" si="18"/>
        <v>0.70609971696960139</v>
      </c>
      <c r="M25" s="655">
        <f t="shared" si="18"/>
        <v>4.5156570622906572E-3</v>
      </c>
      <c r="N25" s="656">
        <f t="shared" si="18"/>
        <v>0</v>
      </c>
      <c r="O25" s="657">
        <f t="shared" si="18"/>
        <v>0</v>
      </c>
      <c r="P25" s="658">
        <f t="shared" si="18"/>
        <v>0.31869209129941434</v>
      </c>
      <c r="Q25" s="136"/>
      <c r="R25" s="136"/>
      <c r="S25" s="136"/>
      <c r="T25" s="136"/>
    </row>
    <row r="26" spans="1:20" s="135" customFormat="1" ht="26.25">
      <c r="A26" s="584"/>
      <c r="B26" s="649" t="s">
        <v>275</v>
      </c>
      <c r="C26" s="659" t="s">
        <v>41</v>
      </c>
      <c r="D26" s="641">
        <f t="shared" si="1"/>
        <v>15.616723882868937</v>
      </c>
      <c r="E26" s="621">
        <f>SUM(E49,E72,E111)</f>
        <v>8.4433290502754863E-3</v>
      </c>
      <c r="F26" s="642">
        <f t="shared" si="4"/>
        <v>6.6031017881151248</v>
      </c>
      <c r="G26" s="483">
        <f t="shared" si="17"/>
        <v>0.14309886698434243</v>
      </c>
      <c r="H26" s="484">
        <f t="shared" si="17"/>
        <v>0.46072930522928779</v>
      </c>
      <c r="I26" s="485">
        <f t="shared" si="17"/>
        <v>5.9992736159014948</v>
      </c>
      <c r="J26" s="646">
        <f t="shared" si="3"/>
        <v>8.5625961478163273</v>
      </c>
      <c r="K26" s="483">
        <f t="shared" si="18"/>
        <v>7.5757313302189164</v>
      </c>
      <c r="L26" s="484">
        <f t="shared" si="18"/>
        <v>0.98059371336021173</v>
      </c>
      <c r="M26" s="485">
        <f t="shared" si="18"/>
        <v>6.2711042371986856E-3</v>
      </c>
      <c r="N26" s="660">
        <f t="shared" si="18"/>
        <v>0</v>
      </c>
      <c r="O26" s="487">
        <f t="shared" si="18"/>
        <v>0</v>
      </c>
      <c r="P26" s="661">
        <f t="shared" si="18"/>
        <v>0.44258261788721015</v>
      </c>
      <c r="Q26" s="136"/>
      <c r="R26" s="136"/>
      <c r="S26" s="136"/>
      <c r="T26" s="136"/>
    </row>
    <row r="27" spans="1:20" s="135" customFormat="1">
      <c r="A27" s="584"/>
      <c r="B27" s="662" t="s">
        <v>279</v>
      </c>
      <c r="C27" s="663" t="s">
        <v>598</v>
      </c>
      <c r="D27" s="641">
        <f t="shared" si="1"/>
        <v>0</v>
      </c>
      <c r="E27" s="642">
        <f>SUM(E28:E30)</f>
        <v>0</v>
      </c>
      <c r="F27" s="642">
        <f t="shared" si="4"/>
        <v>0</v>
      </c>
      <c r="G27" s="643">
        <f>SUM(G28:G30)</f>
        <v>0</v>
      </c>
      <c r="H27" s="644">
        <f t="shared" ref="H27:P27" si="19">SUM(H28:H30)</f>
        <v>0</v>
      </c>
      <c r="I27" s="645">
        <f t="shared" si="19"/>
        <v>0</v>
      </c>
      <c r="J27" s="646">
        <f t="shared" si="3"/>
        <v>0</v>
      </c>
      <c r="K27" s="643">
        <f t="shared" si="19"/>
        <v>0</v>
      </c>
      <c r="L27" s="644">
        <f t="shared" si="19"/>
        <v>0</v>
      </c>
      <c r="M27" s="645">
        <f t="shared" si="19"/>
        <v>0</v>
      </c>
      <c r="N27" s="647">
        <f t="shared" si="19"/>
        <v>0</v>
      </c>
      <c r="O27" s="648">
        <f t="shared" si="19"/>
        <v>0</v>
      </c>
      <c r="P27" s="642">
        <f t="shared" si="19"/>
        <v>0</v>
      </c>
      <c r="Q27" s="136"/>
      <c r="R27" s="136"/>
      <c r="S27" s="136"/>
      <c r="T27" s="136"/>
    </row>
    <row r="28" spans="1:20" s="135" customFormat="1">
      <c r="A28" s="584"/>
      <c r="B28" s="664" t="s">
        <v>281</v>
      </c>
      <c r="C28" s="659" t="str">
        <f>RIGHT('[3]5.Grup_T'!$E$20,(LEN('[3]5.Grup_T'!$E$20)-8))</f>
        <v/>
      </c>
      <c r="D28" s="641">
        <f t="shared" si="1"/>
        <v>0</v>
      </c>
      <c r="E28" s="661">
        <f t="shared" ref="E28:I30" si="20">SUM(E51,E74,E113)</f>
        <v>0</v>
      </c>
      <c r="F28" s="642">
        <f t="shared" si="4"/>
        <v>0</v>
      </c>
      <c r="G28" s="483">
        <f t="shared" si="20"/>
        <v>0</v>
      </c>
      <c r="H28" s="484">
        <f t="shared" si="20"/>
        <v>0</v>
      </c>
      <c r="I28" s="485">
        <f t="shared" si="20"/>
        <v>0</v>
      </c>
      <c r="J28" s="646">
        <f t="shared" si="3"/>
        <v>0</v>
      </c>
      <c r="K28" s="483">
        <f t="shared" ref="K28:P30" si="21">SUM(K51,K74,K113)</f>
        <v>0</v>
      </c>
      <c r="L28" s="484">
        <f t="shared" si="21"/>
        <v>0</v>
      </c>
      <c r="M28" s="485">
        <f t="shared" si="21"/>
        <v>0</v>
      </c>
      <c r="N28" s="660">
        <f t="shared" si="21"/>
        <v>0</v>
      </c>
      <c r="O28" s="487">
        <f t="shared" si="21"/>
        <v>0</v>
      </c>
      <c r="P28" s="661">
        <f t="shared" si="21"/>
        <v>0</v>
      </c>
      <c r="Q28" s="136"/>
      <c r="R28" s="136"/>
      <c r="S28" s="136"/>
      <c r="T28" s="136"/>
    </row>
    <row r="29" spans="1:20" s="135" customFormat="1">
      <c r="A29" s="584"/>
      <c r="B29" s="664" t="s">
        <v>599</v>
      </c>
      <c r="C29" s="659" t="str">
        <f>RIGHT('[3]5.Grup_T'!$E$21,(LEN('[3]5.Grup_T'!$E$21)-8))</f>
        <v/>
      </c>
      <c r="D29" s="641">
        <f t="shared" si="1"/>
        <v>0</v>
      </c>
      <c r="E29" s="661">
        <f t="shared" si="20"/>
        <v>0</v>
      </c>
      <c r="F29" s="642">
        <f t="shared" si="4"/>
        <v>0</v>
      </c>
      <c r="G29" s="483">
        <f t="shared" si="20"/>
        <v>0</v>
      </c>
      <c r="H29" s="484">
        <f t="shared" si="20"/>
        <v>0</v>
      </c>
      <c r="I29" s="485">
        <f t="shared" si="20"/>
        <v>0</v>
      </c>
      <c r="J29" s="646">
        <f t="shared" si="3"/>
        <v>0</v>
      </c>
      <c r="K29" s="483">
        <f t="shared" si="21"/>
        <v>0</v>
      </c>
      <c r="L29" s="484">
        <f t="shared" si="21"/>
        <v>0</v>
      </c>
      <c r="M29" s="485">
        <f t="shared" si="21"/>
        <v>0</v>
      </c>
      <c r="N29" s="660">
        <f t="shared" si="21"/>
        <v>0</v>
      </c>
      <c r="O29" s="487">
        <f t="shared" si="21"/>
        <v>0</v>
      </c>
      <c r="P29" s="661">
        <f t="shared" si="21"/>
        <v>0</v>
      </c>
      <c r="Q29" s="136"/>
      <c r="R29" s="136"/>
      <c r="S29" s="136"/>
      <c r="T29" s="136"/>
    </row>
    <row r="30" spans="1:20" s="135" customFormat="1" ht="15.75" thickBot="1">
      <c r="A30" s="584"/>
      <c r="B30" s="665" t="s">
        <v>600</v>
      </c>
      <c r="C30" s="666" t="str">
        <f>RIGHT('[3]5.Grup_T'!$E$22,(LEN('[3]5.Grup_T'!$E$22)-8))</f>
        <v/>
      </c>
      <c r="D30" s="667">
        <f t="shared" si="1"/>
        <v>0</v>
      </c>
      <c r="E30" s="668">
        <f t="shared" si="20"/>
        <v>0</v>
      </c>
      <c r="F30" s="669">
        <f t="shared" si="4"/>
        <v>0</v>
      </c>
      <c r="G30" s="670">
        <f t="shared" si="20"/>
        <v>0</v>
      </c>
      <c r="H30" s="671">
        <f t="shared" si="20"/>
        <v>0</v>
      </c>
      <c r="I30" s="672">
        <f t="shared" si="20"/>
        <v>0</v>
      </c>
      <c r="J30" s="673">
        <f t="shared" si="3"/>
        <v>0</v>
      </c>
      <c r="K30" s="670">
        <f t="shared" si="21"/>
        <v>0</v>
      </c>
      <c r="L30" s="671">
        <f t="shared" si="21"/>
        <v>0</v>
      </c>
      <c r="M30" s="672">
        <f t="shared" si="21"/>
        <v>0</v>
      </c>
      <c r="N30" s="674">
        <f t="shared" si="21"/>
        <v>0</v>
      </c>
      <c r="O30" s="675">
        <f t="shared" si="21"/>
        <v>0</v>
      </c>
      <c r="P30" s="668">
        <f t="shared" si="21"/>
        <v>0</v>
      </c>
      <c r="Q30" s="136"/>
      <c r="R30" s="136"/>
      <c r="S30" s="136"/>
      <c r="T30" s="136"/>
    </row>
    <row r="31" spans="1:20" s="135" customFormat="1" ht="16.5" thickTop="1" thickBot="1">
      <c r="A31" s="584"/>
      <c r="B31" s="851" t="s">
        <v>50</v>
      </c>
      <c r="C31" s="852" t="s">
        <v>601</v>
      </c>
      <c r="D31" s="853">
        <f t="shared" si="1"/>
        <v>3387.2103047502674</v>
      </c>
      <c r="E31" s="854">
        <f>E32+E36+E41+E44+E47+E50</f>
        <v>1.8720862077294687</v>
      </c>
      <c r="F31" s="854">
        <f>F32+F36+F41+F44+F47+F50</f>
        <v>1061.1105525033408</v>
      </c>
      <c r="G31" s="855">
        <f t="shared" ref="G31:P31" si="22">G32+G36+G41+G44+G47+G50</f>
        <v>29.828980052316481</v>
      </c>
      <c r="H31" s="856">
        <f t="shared" si="22"/>
        <v>38.411940853324516</v>
      </c>
      <c r="I31" s="857">
        <f t="shared" si="22"/>
        <v>992.86963159769982</v>
      </c>
      <c r="J31" s="858">
        <f t="shared" si="22"/>
        <v>2320.9750071661956</v>
      </c>
      <c r="K31" s="855">
        <f t="shared" si="22"/>
        <v>2273.0435605422126</v>
      </c>
      <c r="L31" s="856">
        <f t="shared" si="22"/>
        <v>47.176165066074553</v>
      </c>
      <c r="M31" s="857">
        <f t="shared" si="22"/>
        <v>0.75528155790792284</v>
      </c>
      <c r="N31" s="859">
        <f t="shared" si="22"/>
        <v>0</v>
      </c>
      <c r="O31" s="860">
        <f t="shared" si="22"/>
        <v>0</v>
      </c>
      <c r="P31" s="854">
        <f t="shared" si="22"/>
        <v>3.2526588730012285</v>
      </c>
      <c r="Q31" s="136"/>
      <c r="R31" s="136"/>
      <c r="S31" s="136"/>
      <c r="T31" s="136"/>
    </row>
    <row r="32" spans="1:20" s="135" customFormat="1" ht="15.75" thickTop="1">
      <c r="A32" s="584"/>
      <c r="B32" s="609" t="s">
        <v>52</v>
      </c>
      <c r="C32" s="610" t="s">
        <v>6</v>
      </c>
      <c r="D32" s="611">
        <f t="shared" si="1"/>
        <v>1.4493668750000002</v>
      </c>
      <c r="E32" s="612">
        <f>SUM(E33:E35)</f>
        <v>0</v>
      </c>
      <c r="F32" s="612">
        <f>SUM(G32:I32)</f>
        <v>0</v>
      </c>
      <c r="G32" s="613">
        <f>SUM(G33:G35)</f>
        <v>0</v>
      </c>
      <c r="H32" s="614">
        <f>SUM(H33:H35)</f>
        <v>0</v>
      </c>
      <c r="I32" s="615">
        <f>SUM(I33:I35)</f>
        <v>0</v>
      </c>
      <c r="J32" s="616">
        <f t="shared" ref="J32:J50" si="23">SUM(K32:M32)</f>
        <v>1.4493668750000002</v>
      </c>
      <c r="K32" s="613">
        <f t="shared" ref="K32:P32" si="24">SUM(K33:K35)</f>
        <v>0</v>
      </c>
      <c r="L32" s="614">
        <f t="shared" si="24"/>
        <v>1.4493668750000002</v>
      </c>
      <c r="M32" s="615">
        <f t="shared" si="24"/>
        <v>0</v>
      </c>
      <c r="N32" s="617">
        <f t="shared" si="24"/>
        <v>0</v>
      </c>
      <c r="O32" s="618">
        <f t="shared" si="24"/>
        <v>0</v>
      </c>
      <c r="P32" s="612">
        <f t="shared" si="24"/>
        <v>0</v>
      </c>
      <c r="Q32" s="136"/>
      <c r="R32" s="136"/>
      <c r="S32" s="136"/>
      <c r="T32" s="136"/>
    </row>
    <row r="33" spans="1:20" s="135" customFormat="1">
      <c r="A33" s="584"/>
      <c r="B33" s="619" t="s">
        <v>135</v>
      </c>
      <c r="C33" s="620" t="s">
        <v>8</v>
      </c>
      <c r="D33" s="611">
        <f t="shared" si="1"/>
        <v>1.4493668750000002</v>
      </c>
      <c r="E33" s="676">
        <f>IFERROR(SUMIFS('[3]6.Turtas'!$AH$4:$AH$5482,'[3]6.Turtas'!$AI$4:$AI$5482,"",'[3]6.Turtas'!$E$4:$E$5482,$Q33,'[3]6.Turtas'!$F$4:$F$5482,E$6)/1000,0)</f>
        <v>0</v>
      </c>
      <c r="F33" s="612">
        <f t="shared" ref="F33:F53" si="25">SUM(G33:I33)</f>
        <v>0</v>
      </c>
      <c r="G33" s="677">
        <f>IFERROR(SUMIFS('[3]6.Turtas'!$AH$4:$AH$5482,'[3]6.Turtas'!$AI$4:$AI$5482,"",'[3]6.Turtas'!$E$4:$E$5482,$Q33,'[3]6.Turtas'!$F$4:$F$5482,G$6)/1000,0)</f>
        <v>0</v>
      </c>
      <c r="H33" s="678">
        <f>IFERROR(SUMIFS('[3]6.Turtas'!$AH$4:$AH$5482,'[3]6.Turtas'!$AI$4:$AI$5482,"",'[3]6.Turtas'!$E$4:$E$5482,$Q33,'[3]6.Turtas'!$F$4:$F$5482,H$6)/1000,0)</f>
        <v>0</v>
      </c>
      <c r="I33" s="679">
        <f>IFERROR(SUMIFS('[3]6.Turtas'!$AH$4:$AH$5482,'[3]6.Turtas'!$AI$4:$AI$5482,"",'[3]6.Turtas'!$E$4:$E$5482,$Q33,'[3]6.Turtas'!$F$4:$F$5482,I$6)/1000,0)</f>
        <v>0</v>
      </c>
      <c r="J33" s="616">
        <f t="shared" si="23"/>
        <v>1.4493668750000002</v>
      </c>
      <c r="K33" s="677">
        <f>IFERROR(SUMIFS('[3]6.Turtas'!$AH$4:$AH$5482,'[3]6.Turtas'!$AI$4:$AI$5482,"",'[3]6.Turtas'!$E$4:$E$5482,$Q33,'[3]6.Turtas'!$F$4:$F$5482,K$6)/1000,0)</f>
        <v>0</v>
      </c>
      <c r="L33" s="678">
        <f>IFERROR(SUMIFS('[3]6.Turtas'!$AH$4:$AH$5482,'[3]6.Turtas'!$AI$4:$AI$5482,"",'[3]6.Turtas'!$E$4:$E$5482,$Q33,'[3]6.Turtas'!$F$4:$F$5482,L$6)/1000,0)</f>
        <v>1.4493668750000002</v>
      </c>
      <c r="M33" s="679">
        <f>IFERROR(SUMIFS('[3]6.Turtas'!$AH$4:$AH$5482,'[3]6.Turtas'!$AI$4:$AI$5482,"",'[3]6.Turtas'!$E$4:$E$5482,$Q33,'[3]6.Turtas'!$F$4:$F$5482,M$6)/1000,0)</f>
        <v>0</v>
      </c>
      <c r="N33" s="680">
        <f>IFERROR(SUMIFS('[3]6.Turtas'!$AH$4:$AH$5482,'[3]6.Turtas'!$AI$4:$AI$5482,"",'[3]6.Turtas'!$E$4:$E$5482,$Q33,'[3]6.Turtas'!$F$4:$F$5482,N$6)/1000,0)</f>
        <v>0</v>
      </c>
      <c r="O33" s="681">
        <f>IFERROR(SUMIFS('[3]6.Turtas'!$AH$4:$AH$5482,'[3]6.Turtas'!$AI$4:$AI$5482,"",'[3]6.Turtas'!$E$4:$E$5482,$Q33,'[3]6.Turtas'!$F$4:$F$5482,O$6)/1000,0)</f>
        <v>0</v>
      </c>
      <c r="P33" s="682">
        <f>IFERROR(SUMIFS('[3]6.Turtas'!$AH$4:$AH$5482,'[3]6.Turtas'!$AI$4:$AI$5482,"",'[3]6.Turtas'!$E$4:$E$5482,$Q33,'[3]6.Turtas'!$F$4:$F$5482,P$6)/1000,0)</f>
        <v>0</v>
      </c>
      <c r="Q33" s="136" t="str">
        <f>'[3]5.Grup_T'!$E$4</f>
        <v>I.1.standartinė programinė įranga</v>
      </c>
      <c r="R33" s="136"/>
      <c r="S33" s="136"/>
      <c r="T33" s="136"/>
    </row>
    <row r="34" spans="1:20" s="135" customFormat="1">
      <c r="A34" s="584"/>
      <c r="B34" s="619" t="s">
        <v>137</v>
      </c>
      <c r="C34" s="620" t="s">
        <v>9</v>
      </c>
      <c r="D34" s="611">
        <f t="shared" si="1"/>
        <v>0</v>
      </c>
      <c r="E34" s="676">
        <f>IFERROR(SUMIFS('[3]6.Turtas'!$AH$4:$AH$5482,'[3]6.Turtas'!$AI$4:$AI$5482,"",'[3]6.Turtas'!$E$4:$E$5482,$Q34,'[3]6.Turtas'!$F$4:$F$5482,E$6)/1000,0)</f>
        <v>0</v>
      </c>
      <c r="F34" s="612">
        <f t="shared" si="25"/>
        <v>0</v>
      </c>
      <c r="G34" s="677">
        <f>IFERROR(SUMIFS('[3]6.Turtas'!$AH$4:$AH$5482,'[3]6.Turtas'!$AI$4:$AI$5482,"",'[3]6.Turtas'!$E$4:$E$5482,$Q34,'[3]6.Turtas'!$F$4:$F$5482,G$6)/1000,0)</f>
        <v>0</v>
      </c>
      <c r="H34" s="678">
        <f>IFERROR(SUMIFS('[3]6.Turtas'!$AH$4:$AH$5482,'[3]6.Turtas'!$AI$4:$AI$5482,"",'[3]6.Turtas'!$E$4:$E$5482,$Q34,'[3]6.Turtas'!$F$4:$F$5482,H$6)/1000,0)</f>
        <v>0</v>
      </c>
      <c r="I34" s="679">
        <f>IFERROR(SUMIFS('[3]6.Turtas'!$AH$4:$AH$5482,'[3]6.Turtas'!$AI$4:$AI$5482,"",'[3]6.Turtas'!$E$4:$E$5482,$Q34,'[3]6.Turtas'!$F$4:$F$5482,I$6)/1000,0)</f>
        <v>0</v>
      </c>
      <c r="J34" s="616">
        <f t="shared" si="23"/>
        <v>0</v>
      </c>
      <c r="K34" s="677">
        <f>IFERROR(SUMIFS('[3]6.Turtas'!$AH$4:$AH$5482,'[3]6.Turtas'!$AI$4:$AI$5482,"",'[3]6.Turtas'!$E$4:$E$5482,$Q34,'[3]6.Turtas'!$F$4:$F$5482,K$6)/1000,0)</f>
        <v>0</v>
      </c>
      <c r="L34" s="678">
        <f>IFERROR(SUMIFS('[3]6.Turtas'!$AH$4:$AH$5482,'[3]6.Turtas'!$AI$4:$AI$5482,"",'[3]6.Turtas'!$E$4:$E$5482,$Q34,'[3]6.Turtas'!$F$4:$F$5482,L$6)/1000,0)</f>
        <v>0</v>
      </c>
      <c r="M34" s="679">
        <f>IFERROR(SUMIFS('[3]6.Turtas'!$AH$4:$AH$5482,'[3]6.Turtas'!$AI$4:$AI$5482,"",'[3]6.Turtas'!$E$4:$E$5482,$Q34,'[3]6.Turtas'!$F$4:$F$5482,M$6)/1000,0)</f>
        <v>0</v>
      </c>
      <c r="N34" s="680">
        <f>IFERROR(SUMIFS('[3]6.Turtas'!$AH$4:$AH$5482,'[3]6.Turtas'!$AI$4:$AI$5482,"",'[3]6.Turtas'!$E$4:$E$5482,$Q34,'[3]6.Turtas'!$F$4:$F$5482,N$6)/1000,0)</f>
        <v>0</v>
      </c>
      <c r="O34" s="681">
        <f>IFERROR(SUMIFS('[3]6.Turtas'!$AH$4:$AH$5482,'[3]6.Turtas'!$AI$4:$AI$5482,"",'[3]6.Turtas'!$E$4:$E$5482,$Q34,'[3]6.Turtas'!$F$4:$F$5482,O$6)/1000,0)</f>
        <v>0</v>
      </c>
      <c r="P34" s="682">
        <f>IFERROR(SUMIFS('[3]6.Turtas'!$AH$4:$AH$5482,'[3]6.Turtas'!$AI$4:$AI$5482,"",'[3]6.Turtas'!$E$4:$E$5482,$Q34,'[3]6.Turtas'!$F$4:$F$5482,P$6)/1000,0)</f>
        <v>0</v>
      </c>
      <c r="Q34" s="136" t="str">
        <f>'[3]5.Grup_T'!$E$5</f>
        <v>I.1.spec. programinė įranga</v>
      </c>
      <c r="R34" s="136"/>
      <c r="S34" s="136"/>
      <c r="T34" s="136"/>
    </row>
    <row r="35" spans="1:20" s="135" customFormat="1">
      <c r="A35" s="584"/>
      <c r="B35" s="619" t="s">
        <v>602</v>
      </c>
      <c r="C35" s="620" t="s">
        <v>11</v>
      </c>
      <c r="D35" s="611">
        <f t="shared" si="1"/>
        <v>0</v>
      </c>
      <c r="E35" s="676">
        <f>IFERROR(SUMIFS('[3]6.Turtas'!$AH$4:$AH$5482,'[3]6.Turtas'!$AI$4:$AI$5482,"",'[3]6.Turtas'!$E$4:$E$5482,$Q35,'[3]6.Turtas'!$F$4:$F$5482,E$6)/1000,0)</f>
        <v>0</v>
      </c>
      <c r="F35" s="612">
        <f t="shared" si="25"/>
        <v>0</v>
      </c>
      <c r="G35" s="677">
        <f>IFERROR(SUMIFS('[3]6.Turtas'!$AH$4:$AH$5482,'[3]6.Turtas'!$AI$4:$AI$5482,"",'[3]6.Turtas'!$E$4:$E$5482,$Q35,'[3]6.Turtas'!$F$4:$F$5482,G$6)/1000,0)</f>
        <v>0</v>
      </c>
      <c r="H35" s="678">
        <f>IFERROR(SUMIFS('[3]6.Turtas'!$AH$4:$AH$5482,'[3]6.Turtas'!$AI$4:$AI$5482,"",'[3]6.Turtas'!$E$4:$E$5482,$Q35,'[3]6.Turtas'!$F$4:$F$5482,H$6)/1000,0)</f>
        <v>0</v>
      </c>
      <c r="I35" s="679">
        <f>IFERROR(SUMIFS('[3]6.Turtas'!$AH$4:$AH$5482,'[3]6.Turtas'!$AI$4:$AI$5482,"",'[3]6.Turtas'!$E$4:$E$5482,$Q35,'[3]6.Turtas'!$F$4:$F$5482,I$6)/1000,0)</f>
        <v>0</v>
      </c>
      <c r="J35" s="616">
        <f t="shared" si="23"/>
        <v>0</v>
      </c>
      <c r="K35" s="677">
        <f>IFERROR(SUMIFS('[3]6.Turtas'!$AH$4:$AH$5482,'[3]6.Turtas'!$AI$4:$AI$5482,"",'[3]6.Turtas'!$E$4:$E$5482,$Q35,'[3]6.Turtas'!$F$4:$F$5482,K$6)/1000,0)</f>
        <v>0</v>
      </c>
      <c r="L35" s="678">
        <f>IFERROR(SUMIFS('[3]6.Turtas'!$AH$4:$AH$5482,'[3]6.Turtas'!$AI$4:$AI$5482,"",'[3]6.Turtas'!$E$4:$E$5482,$Q35,'[3]6.Turtas'!$F$4:$F$5482,L$6)/1000,0)</f>
        <v>0</v>
      </c>
      <c r="M35" s="679">
        <f>IFERROR(SUMIFS('[3]6.Turtas'!$AH$4:$AH$5482,'[3]6.Turtas'!$AI$4:$AI$5482,"",'[3]6.Turtas'!$E$4:$E$5482,$Q35,'[3]6.Turtas'!$F$4:$F$5482,M$6)/1000,0)</f>
        <v>0</v>
      </c>
      <c r="N35" s="680">
        <f>IFERROR(SUMIFS('[3]6.Turtas'!$AH$4:$AH$5482,'[3]6.Turtas'!$AI$4:$AI$5482,"",'[3]6.Turtas'!$E$4:$E$5482,$Q35,'[3]6.Turtas'!$F$4:$F$5482,N$6)/1000,0)</f>
        <v>0</v>
      </c>
      <c r="O35" s="681">
        <f>IFERROR(SUMIFS('[3]6.Turtas'!$AH$4:$AH$5482,'[3]6.Turtas'!$AI$4:$AI$5482,"",'[3]6.Turtas'!$E$4:$E$5482,$Q35,'[3]6.Turtas'!$F$4:$F$5482,O$6)/1000,0)</f>
        <v>0</v>
      </c>
      <c r="P35" s="682">
        <f>IFERROR(SUMIFS('[3]6.Turtas'!$AH$4:$AH$5482,'[3]6.Turtas'!$AI$4:$AI$5482,"",'[3]6.Turtas'!$E$4:$E$5482,$Q35,'[3]6.Turtas'!$F$4:$F$5482,P$6)/1000,0)</f>
        <v>0</v>
      </c>
      <c r="Q35" s="136" t="str">
        <f>'[3]5.Grup_T'!$E$6</f>
        <v>I.1.kitas nematerialus turtas</v>
      </c>
      <c r="R35" s="136"/>
      <c r="S35" s="136"/>
      <c r="T35" s="136"/>
    </row>
    <row r="36" spans="1:20" s="135" customFormat="1">
      <c r="A36" s="584"/>
      <c r="B36" s="609" t="s">
        <v>138</v>
      </c>
      <c r="C36" s="627" t="s">
        <v>13</v>
      </c>
      <c r="D36" s="611">
        <f t="shared" si="1"/>
        <v>3322.7511749734258</v>
      </c>
      <c r="E36" s="612">
        <f>SUM(E37:E40)</f>
        <v>0</v>
      </c>
      <c r="F36" s="612">
        <f t="shared" si="25"/>
        <v>1016.2934916136986</v>
      </c>
      <c r="G36" s="613">
        <f>SUM(G37:G40)</f>
        <v>11.047797292323725</v>
      </c>
      <c r="H36" s="614">
        <f>SUM(H37:H40)</f>
        <v>34.570670241398965</v>
      </c>
      <c r="I36" s="615">
        <f>SUM(I37:I40)</f>
        <v>970.67502407997597</v>
      </c>
      <c r="J36" s="616">
        <f t="shared" si="23"/>
        <v>2305.8246738359176</v>
      </c>
      <c r="K36" s="613">
        <f t="shared" ref="K36:P36" si="26">SUM(K37:K40)</f>
        <v>2267.8732253957482</v>
      </c>
      <c r="L36" s="614">
        <f t="shared" si="26"/>
        <v>37.951448440169166</v>
      </c>
      <c r="M36" s="615">
        <f t="shared" si="26"/>
        <v>0</v>
      </c>
      <c r="N36" s="617">
        <f t="shared" si="26"/>
        <v>0</v>
      </c>
      <c r="O36" s="618">
        <f t="shared" si="26"/>
        <v>0</v>
      </c>
      <c r="P36" s="612">
        <f t="shared" si="26"/>
        <v>0.6330095238095238</v>
      </c>
      <c r="Q36" s="136"/>
      <c r="R36" s="136"/>
      <c r="S36" s="136"/>
      <c r="T36" s="136"/>
    </row>
    <row r="37" spans="1:20" s="135" customFormat="1">
      <c r="A37" s="584"/>
      <c r="B37" s="619" t="s">
        <v>140</v>
      </c>
      <c r="C37" s="620" t="s">
        <v>15</v>
      </c>
      <c r="D37" s="611">
        <f t="shared" si="1"/>
        <v>4.0932306428571499</v>
      </c>
      <c r="E37" s="676">
        <f>IFERROR(SUMIFS('[3]6.Turtas'!$AH$4:$AH$5482,'[3]6.Turtas'!$AI$4:$AI$5482,"",'[3]6.Turtas'!$E$4:$E$5482,$Q37,'[3]6.Turtas'!$F$4:$F$5482,E$6)/1000,0)</f>
        <v>0</v>
      </c>
      <c r="F37" s="612">
        <f t="shared" si="25"/>
        <v>4.0932306428571499</v>
      </c>
      <c r="G37" s="677">
        <f>IFERROR(SUMIFS('[3]6.Turtas'!$AH$4:$AH$5482,'[3]6.Turtas'!$AI$4:$AI$5482,"",'[3]6.Turtas'!$E$4:$E$5482,$Q37,'[3]6.Turtas'!$F$4:$F$5482,G$6)/1000,0)</f>
        <v>0.37380600000000003</v>
      </c>
      <c r="H37" s="678">
        <f>IFERROR(SUMIFS('[3]6.Turtas'!$AH$4:$AH$5482,'[3]6.Turtas'!$AI$4:$AI$5482,"",'[3]6.Turtas'!$E$4:$E$5482,$Q37,'[3]6.Turtas'!$F$4:$F$5482,H$6)/1000,0)</f>
        <v>3.7194246428571498</v>
      </c>
      <c r="I37" s="679">
        <f>IFERROR(SUMIFS('[3]6.Turtas'!$AH$4:$AH$5482,'[3]6.Turtas'!$AI$4:$AI$5482,"",'[3]6.Turtas'!$E$4:$E$5482,$Q37,'[3]6.Turtas'!$F$4:$F$5482,I$6)/1000,0)</f>
        <v>0</v>
      </c>
      <c r="J37" s="616">
        <f t="shared" si="23"/>
        <v>0</v>
      </c>
      <c r="K37" s="677">
        <f>IFERROR(SUMIFS('[3]6.Turtas'!$AH$4:$AH$5482,'[3]6.Turtas'!$AI$4:$AI$5482,"",'[3]6.Turtas'!$E$4:$E$5482,$Q37,'[3]6.Turtas'!$F$4:$F$5482,K$6)/1000,0)</f>
        <v>0</v>
      </c>
      <c r="L37" s="678">
        <f>IFERROR(SUMIFS('[3]6.Turtas'!$AH$4:$AH$5482,'[3]6.Turtas'!$AI$4:$AI$5482,"",'[3]6.Turtas'!$E$4:$E$5482,$Q37,'[3]6.Turtas'!$F$4:$F$5482,L$6)/1000,0)</f>
        <v>0</v>
      </c>
      <c r="M37" s="679">
        <f>IFERROR(SUMIFS('[3]6.Turtas'!$AH$4:$AH$5482,'[3]6.Turtas'!$AI$4:$AI$5482,"",'[3]6.Turtas'!$E$4:$E$5482,$Q37,'[3]6.Turtas'!$F$4:$F$5482,M$6)/1000,0)</f>
        <v>0</v>
      </c>
      <c r="N37" s="680">
        <f>IFERROR(SUMIFS('[3]6.Turtas'!$AH$4:$AH$5482,'[3]6.Turtas'!$AI$4:$AI$5482,"",'[3]6.Turtas'!$E$4:$E$5482,$Q37,'[3]6.Turtas'!$F$4:$F$5482,N$6)/1000,0)</f>
        <v>0</v>
      </c>
      <c r="O37" s="681">
        <f>IFERROR(SUMIFS('[3]6.Turtas'!$AH$4:$AH$5482,'[3]6.Turtas'!$AI$4:$AI$5482,"",'[3]6.Turtas'!$E$4:$E$5482,$Q37,'[3]6.Turtas'!$F$4:$F$5482,O$6)/1000,0)</f>
        <v>0</v>
      </c>
      <c r="P37" s="682">
        <f>IFERROR(SUMIFS('[3]6.Turtas'!$AH$4:$AH$5482,'[3]6.Turtas'!$AI$4:$AI$5482,"",'[3]6.Turtas'!$E$4:$E$5482,$Q37,'[3]6.Turtas'!$F$4:$F$5482,P$6)/1000,0)</f>
        <v>0</v>
      </c>
      <c r="Q37" s="136" t="str">
        <f>'[3]5.Grup_T'!$E$7</f>
        <v>II.2.1.Pastatai</v>
      </c>
      <c r="R37" s="136"/>
      <c r="S37" s="136"/>
      <c r="T37" s="136"/>
    </row>
    <row r="38" spans="1:20" s="135" customFormat="1">
      <c r="A38" s="584"/>
      <c r="B38" s="619" t="s">
        <v>142</v>
      </c>
      <c r="C38" s="620" t="s">
        <v>592</v>
      </c>
      <c r="D38" s="611">
        <f t="shared" si="1"/>
        <v>3.0938579394938754</v>
      </c>
      <c r="E38" s="676">
        <f>IFERROR(SUMIFS('[3]6.Turtas'!$AH$4:$AH$5482,'[3]6.Turtas'!$AI$4:$AI$5482,"",'[3]6.Turtas'!$E$4:$E$5482,$R38,'[3]6.Turtas'!$F$4:$F$5482,E$6)/1000,0)+IFERROR(SUMIFS('[3]6.Turtas'!$AH$4:$AH$5482,'[3]6.Turtas'!$AI$4:$AI$5482,"",'[3]6.Turtas'!$E$4:$E$5482,$S38,'[3]6.Turtas'!$F$4:$F$5482,E$6)/1000,0)+IFERROR(SUMIFS('[3]6.Turtas'!$AH$4:$AH$5482,'[3]6.Turtas'!$AI$4:$AI$5482,"",'[3]6.Turtas'!$E$4:$E$5482,$T38,'[3]6.Turtas'!$F$4:$F$5482,E$6)/1000,0)+IFERROR(SUMIFS('[3]6.Turtas'!$AH$4:$AH$5482,'[3]6.Turtas'!$AI$4:$AI$5482,"",'[3]6.Turtas'!$E$4:$E$5482,$Q38,'[3]6.Turtas'!$F$4:$F$5482,E$6)/1000,0)</f>
        <v>0</v>
      </c>
      <c r="F38" s="612">
        <f t="shared" si="25"/>
        <v>2.8611134829721361</v>
      </c>
      <c r="G38" s="677">
        <f>IFERROR(SUMIFS('[3]6.Turtas'!$AH$4:$AH$5482,'[3]6.Turtas'!$AI$4:$AI$5482,"",'[3]6.Turtas'!$E$4:$E$5482,$R38,'[3]6.Turtas'!$F$4:$F$5482,G$6)/1000,0)+IFERROR(SUMIFS('[3]6.Turtas'!$AH$4:$AH$5482,'[3]6.Turtas'!$AI$4:$AI$5482,"",'[3]6.Turtas'!$E$4:$E$5482,$S38,'[3]6.Turtas'!$F$4:$F$5482,G$6)/1000,0)+IFERROR(SUMIFS('[3]6.Turtas'!$AH$4:$AH$5482,'[3]6.Turtas'!$AI$4:$AI$5482,"",'[3]6.Turtas'!$E$4:$E$5482,$T38,'[3]6.Turtas'!$F$4:$F$5482,G$6)/1000,0)+IFERROR(SUMIFS('[3]6.Turtas'!$AH$4:$AH$5482,'[3]6.Turtas'!$AI$4:$AI$5482,"",'[3]6.Turtas'!$E$4:$E$5482,$Q38,'[3]6.Turtas'!$F$4:$F$5482,G$6)/1000,0)</f>
        <v>2.8611134829721361</v>
      </c>
      <c r="H38" s="678">
        <f>IFERROR(SUMIFS('[3]6.Turtas'!$AH$4:$AH$5482,'[3]6.Turtas'!$AI$4:$AI$5482,"",'[3]6.Turtas'!$E$4:$E$5482,$R38,'[3]6.Turtas'!$F$4:$F$5482,H$6)/1000,0)+IFERROR(SUMIFS('[3]6.Turtas'!$AH$4:$AH$5482,'[3]6.Turtas'!$AI$4:$AI$5482,"",'[3]6.Turtas'!$E$4:$E$5482,$S38,'[3]6.Turtas'!$F$4:$F$5482,H$6)/1000,0)+IFERROR(SUMIFS('[3]6.Turtas'!$AH$4:$AH$5482,'[3]6.Turtas'!$AI$4:$AI$5482,"",'[3]6.Turtas'!$E$4:$E$5482,$T38,'[3]6.Turtas'!$F$4:$F$5482,H$6)/1000,0)+IFERROR(SUMIFS('[3]6.Turtas'!$AH$4:$AH$5482,'[3]6.Turtas'!$AI$4:$AI$5482,"",'[3]6.Turtas'!$E$4:$E$5482,$Q38,'[3]6.Turtas'!$F$4:$F$5482,H$6)/1000,0)</f>
        <v>0</v>
      </c>
      <c r="I38" s="679">
        <f>IFERROR(SUMIFS('[3]6.Turtas'!$AH$4:$AH$5482,'[3]6.Turtas'!$AI$4:$AI$5482,"",'[3]6.Turtas'!$E$4:$E$5482,$R38,'[3]6.Turtas'!$F$4:$F$5482,I$6)/1000,0)+IFERROR(SUMIFS('[3]6.Turtas'!$AH$4:$AH$5482,'[3]6.Turtas'!$AI$4:$AI$5482,"",'[3]6.Turtas'!$E$4:$E$5482,$S38,'[3]6.Turtas'!$F$4:$F$5482,I$6)/1000,0)+IFERROR(SUMIFS('[3]6.Turtas'!$AH$4:$AH$5482,'[3]6.Turtas'!$AI$4:$AI$5482,"",'[3]6.Turtas'!$E$4:$E$5482,$T38,'[3]6.Turtas'!$F$4:$F$5482,I$6)/1000,0)+IFERROR(SUMIFS('[3]6.Turtas'!$AH$4:$AH$5482,'[3]6.Turtas'!$AI$4:$AI$5482,"",'[3]6.Turtas'!$E$4:$E$5482,$Q38,'[3]6.Turtas'!$F$4:$F$5482,I$6)/1000,0)</f>
        <v>0</v>
      </c>
      <c r="J38" s="616">
        <f t="shared" si="23"/>
        <v>0.23274445652173928</v>
      </c>
      <c r="K38" s="677">
        <f>IFERROR(SUMIFS('[3]6.Turtas'!$AH$4:$AH$5482,'[3]6.Turtas'!$AI$4:$AI$5482,"",'[3]6.Turtas'!$E$4:$E$5482,$R38,'[3]6.Turtas'!$F$4:$F$5482,K$6)/1000,0)+IFERROR(SUMIFS('[3]6.Turtas'!$AH$4:$AH$5482,'[3]6.Turtas'!$AI$4:$AI$5482,"",'[3]6.Turtas'!$E$4:$E$5482,$S38,'[3]6.Turtas'!$F$4:$F$5482,K$6)/1000,0)+IFERROR(SUMIFS('[3]6.Turtas'!$AH$4:$AH$5482,'[3]6.Turtas'!$AI$4:$AI$5482,"",'[3]6.Turtas'!$E$4:$E$5482,$T38,'[3]6.Turtas'!$F$4:$F$5482,K$6)/1000,0)+IFERROR(SUMIFS('[3]6.Turtas'!$AH$4:$AH$5482,'[3]6.Turtas'!$AI$4:$AI$5482,"",'[3]6.Turtas'!$E$4:$E$5482,$Q38,'[3]6.Turtas'!$F$4:$F$5482,K$6)/1000,0)</f>
        <v>0.23274445652173928</v>
      </c>
      <c r="L38" s="678">
        <f>IFERROR(SUMIFS('[3]6.Turtas'!$AH$4:$AH$5482,'[3]6.Turtas'!$AI$4:$AI$5482,"",'[3]6.Turtas'!$E$4:$E$5482,$R38,'[3]6.Turtas'!$F$4:$F$5482,L$6)/1000,0)+IFERROR(SUMIFS('[3]6.Turtas'!$AH$4:$AH$5482,'[3]6.Turtas'!$AI$4:$AI$5482,"",'[3]6.Turtas'!$E$4:$E$5482,$S38,'[3]6.Turtas'!$F$4:$F$5482,L$6)/1000,0)+IFERROR(SUMIFS('[3]6.Turtas'!$AH$4:$AH$5482,'[3]6.Turtas'!$AI$4:$AI$5482,"",'[3]6.Turtas'!$E$4:$E$5482,$T38,'[3]6.Turtas'!$F$4:$F$5482,L$6)/1000,0)+IFERROR(SUMIFS('[3]6.Turtas'!$AH$4:$AH$5482,'[3]6.Turtas'!$AI$4:$AI$5482,"",'[3]6.Turtas'!$E$4:$E$5482,$Q38,'[3]6.Turtas'!$F$4:$F$5482,L$6)/1000,0)</f>
        <v>0</v>
      </c>
      <c r="M38" s="679">
        <f>IFERROR(SUMIFS('[3]6.Turtas'!$AH$4:$AH$5482,'[3]6.Turtas'!$AI$4:$AI$5482,"",'[3]6.Turtas'!$E$4:$E$5482,$R38,'[3]6.Turtas'!$F$4:$F$5482,M$6)/1000,0)+IFERROR(SUMIFS('[3]6.Turtas'!$AH$4:$AH$5482,'[3]6.Turtas'!$AI$4:$AI$5482,"",'[3]6.Turtas'!$E$4:$E$5482,$S38,'[3]6.Turtas'!$F$4:$F$5482,M$6)/1000,0)+IFERROR(SUMIFS('[3]6.Turtas'!$AH$4:$AH$5482,'[3]6.Turtas'!$AI$4:$AI$5482,"",'[3]6.Turtas'!$E$4:$E$5482,$T38,'[3]6.Turtas'!$F$4:$F$5482,M$6)/1000,0)+IFERROR(SUMIFS('[3]6.Turtas'!$AH$4:$AH$5482,'[3]6.Turtas'!$AI$4:$AI$5482,"",'[3]6.Turtas'!$E$4:$E$5482,$Q38,'[3]6.Turtas'!$F$4:$F$5482,M$6)/1000,0)</f>
        <v>0</v>
      </c>
      <c r="N38" s="680">
        <f>IFERROR(SUMIFS('[3]6.Turtas'!$AH$4:$AH$5482,'[3]6.Turtas'!$AI$4:$AI$5482,"",'[3]6.Turtas'!$E$4:$E$5482,$R38,'[3]6.Turtas'!$F$4:$F$5482,N$6)/1000,0)+IFERROR(SUMIFS('[3]6.Turtas'!$AH$4:$AH$5482,'[3]6.Turtas'!$AI$4:$AI$5482,"",'[3]6.Turtas'!$E$4:$E$5482,$S38,'[3]6.Turtas'!$F$4:$F$5482,N$6)/1000,0)+IFERROR(SUMIFS('[3]6.Turtas'!$AH$4:$AH$5482,'[3]6.Turtas'!$AI$4:$AI$5482,"",'[3]6.Turtas'!$E$4:$E$5482,$T38,'[3]6.Turtas'!$F$4:$F$5482,N$6)/1000,0)+IFERROR(SUMIFS('[3]6.Turtas'!$AH$4:$AH$5482,'[3]6.Turtas'!$AI$4:$AI$5482,"",'[3]6.Turtas'!$E$4:$E$5482,$Q38,'[3]6.Turtas'!$F$4:$F$5482,N$6)/1000,0)</f>
        <v>0</v>
      </c>
      <c r="O38" s="681">
        <f>IFERROR(SUMIFS('[3]6.Turtas'!$AH$4:$AH$5482,'[3]6.Turtas'!$AI$4:$AI$5482,"",'[3]6.Turtas'!$E$4:$E$5482,$R38,'[3]6.Turtas'!$F$4:$F$5482,O$6)/1000,0)+IFERROR(SUMIFS('[3]6.Turtas'!$AH$4:$AH$5482,'[3]6.Turtas'!$AI$4:$AI$5482,"",'[3]6.Turtas'!$E$4:$E$5482,$S38,'[3]6.Turtas'!$F$4:$F$5482,O$6)/1000,0)+IFERROR(SUMIFS('[3]6.Turtas'!$AH$4:$AH$5482,'[3]6.Turtas'!$AI$4:$AI$5482,"",'[3]6.Turtas'!$E$4:$E$5482,$T38,'[3]6.Turtas'!$F$4:$F$5482,O$6)/1000,0)+IFERROR(SUMIFS('[3]6.Turtas'!$AH$4:$AH$5482,'[3]6.Turtas'!$AI$4:$AI$5482,"",'[3]6.Turtas'!$E$4:$E$5482,$Q38,'[3]6.Turtas'!$F$4:$F$5482,O$6)/1000,0)</f>
        <v>0</v>
      </c>
      <c r="P38" s="682">
        <f>IFERROR(SUMIFS('[3]6.Turtas'!$AH$4:$AH$5482,'[3]6.Turtas'!$AI$4:$AI$5482,"",'[3]6.Turtas'!$E$4:$E$5482,$R38,'[3]6.Turtas'!$F$4:$F$5482,P$6)/1000,0)+IFERROR(SUMIFS('[3]6.Turtas'!$AH$4:$AH$5482,'[3]6.Turtas'!$AI$4:$AI$5482,"",'[3]6.Turtas'!$E$4:$E$5482,$S38,'[3]6.Turtas'!$F$4:$F$5482,P$6)/1000,0)+IFERROR(SUMIFS('[3]6.Turtas'!$AH$4:$AH$5482,'[3]6.Turtas'!$AI$4:$AI$5482,"",'[3]6.Turtas'!$E$4:$E$5482,$T38,'[3]6.Turtas'!$F$4:$F$5482,P$6)/1000,0)+IFERROR(SUMIFS('[3]6.Turtas'!$AH$4:$AH$5482,'[3]6.Turtas'!$AI$4:$AI$5482,"",'[3]6.Turtas'!$E$4:$E$5482,$Q38,'[3]6.Turtas'!$F$4:$F$5482,P$6)/1000,0)</f>
        <v>0</v>
      </c>
      <c r="Q38" s="478" t="str">
        <f>'[3]5.Grup_T'!$E$8</f>
        <v>II.2.2.1.keliai</v>
      </c>
      <c r="R38" s="478" t="str">
        <f>'[3]5.Grup_T'!$E$9</f>
        <v>II.2.2.2.aikštelės</v>
      </c>
      <c r="S38" s="478" t="str">
        <f>'[3]5.Grup_T'!$E$10</f>
        <v>II.2.2.3.šaligatviai</v>
      </c>
      <c r="T38" s="478" t="str">
        <f>'[3]5.Grup_T'!$E$11</f>
        <v xml:space="preserve">II.2.2.4.tvoros </v>
      </c>
    </row>
    <row r="39" spans="1:20" s="135" customFormat="1">
      <c r="A39" s="584"/>
      <c r="B39" s="619" t="s">
        <v>603</v>
      </c>
      <c r="C39" s="620" t="s">
        <v>21</v>
      </c>
      <c r="D39" s="611">
        <f t="shared" si="1"/>
        <v>3227.7857427454296</v>
      </c>
      <c r="E39" s="676">
        <f>IFERROR(SUMIFS('[3]6.Turtas'!$AH$4:$AH$5482,'[3]6.Turtas'!$AI$4:$AI$5482,"",'[3]6.Turtas'!$E$4:$E$5482,$Q39,'[3]6.Turtas'!$F$4:$F$5482,E$6)/1000,0)</f>
        <v>0</v>
      </c>
      <c r="F39" s="612">
        <f t="shared" si="25"/>
        <v>960.14526180620305</v>
      </c>
      <c r="G39" s="677">
        <f>IFERROR(SUMIFS('[3]6.Turtas'!$AH$4:$AH$5482,'[3]6.Turtas'!$AI$4:$AI$5482,"",'[3]6.Turtas'!$E$4:$E$5482,$Q39,'[3]6.Turtas'!$F$4:$F$5482,G$6)/1000,0)</f>
        <v>0</v>
      </c>
      <c r="H39" s="678">
        <f>IFERROR(SUMIFS('[3]6.Turtas'!$AH$4:$AH$5482,'[3]6.Turtas'!$AI$4:$AI$5482,"",'[3]6.Turtas'!$E$4:$E$5482,$Q39,'[3]6.Turtas'!$F$4:$F$5482,H$6)/1000,0)</f>
        <v>0</v>
      </c>
      <c r="I39" s="679">
        <f>IFERROR(SUMIFS('[3]6.Turtas'!$AH$4:$AH$5482,'[3]6.Turtas'!$AI$4:$AI$5482,"",'[3]6.Turtas'!$E$4:$E$5482,$Q39,'[3]6.Turtas'!$F$4:$F$5482,I$6)/1000,0)</f>
        <v>960.14526180620305</v>
      </c>
      <c r="J39" s="616">
        <f t="shared" si="23"/>
        <v>2267.6404809392266</v>
      </c>
      <c r="K39" s="677">
        <f>IFERROR(SUMIFS('[3]6.Turtas'!$AH$4:$AH$5482,'[3]6.Turtas'!$AI$4:$AI$5482,"",'[3]6.Turtas'!$E$4:$E$5482,$Q39,'[3]6.Turtas'!$F$4:$F$5482,K$6)/1000,0)</f>
        <v>2267.6404809392266</v>
      </c>
      <c r="L39" s="678">
        <f>IFERROR(SUMIFS('[3]6.Turtas'!$AH$4:$AH$5482,'[3]6.Turtas'!$AI$4:$AI$5482,"",'[3]6.Turtas'!$E$4:$E$5482,$Q39,'[3]6.Turtas'!$F$4:$F$5482,L$6)/1000,0)</f>
        <v>0</v>
      </c>
      <c r="M39" s="679">
        <f>IFERROR(SUMIFS('[3]6.Turtas'!$AH$4:$AH$5482,'[3]6.Turtas'!$AI$4:$AI$5482,"",'[3]6.Turtas'!$E$4:$E$5482,$Q39,'[3]6.Turtas'!$F$4:$F$5482,M$6)/1000,0)</f>
        <v>0</v>
      </c>
      <c r="N39" s="680">
        <f>IFERROR(SUMIFS('[3]6.Turtas'!$AH$4:$AH$5482,'[3]6.Turtas'!$AI$4:$AI$5482,"",'[3]6.Turtas'!$E$4:$E$5482,$Q39,'[3]6.Turtas'!$F$4:$F$5482,N$6)/1000,0)</f>
        <v>0</v>
      </c>
      <c r="O39" s="681">
        <f>IFERROR(SUMIFS('[3]6.Turtas'!$AH$4:$AH$5482,'[3]6.Turtas'!$AI$4:$AI$5482,"",'[3]6.Turtas'!$E$4:$E$5482,$Q39,'[3]6.Turtas'!$F$4:$F$5482,O$6)/1000,0)</f>
        <v>0</v>
      </c>
      <c r="P39" s="682">
        <f>IFERROR(SUMIFS('[3]6.Turtas'!$AH$4:$AH$5482,'[3]6.Turtas'!$AI$4:$AI$5482,"",'[3]6.Turtas'!$E$4:$E$5482,$Q39,'[3]6.Turtas'!$F$4:$F$5482,P$6)/1000,0)</f>
        <v>0</v>
      </c>
      <c r="Q39" s="478" t="str">
        <f>'[3]5.Grup_T'!$E$12</f>
        <v>II.2.3.vamzdynai</v>
      </c>
      <c r="R39" s="136"/>
      <c r="S39" s="136"/>
      <c r="T39" s="136"/>
    </row>
    <row r="40" spans="1:20" s="135" customFormat="1" ht="38.25">
      <c r="A40" s="584"/>
      <c r="B40" s="619" t="s">
        <v>604</v>
      </c>
      <c r="C40" s="620" t="s">
        <v>594</v>
      </c>
      <c r="D40" s="611">
        <f t="shared" si="1"/>
        <v>87.778343645644966</v>
      </c>
      <c r="E40" s="676">
        <f>IFERROR(SUMIFS('[3]6.Turtas'!$AH$4:$AH$5482,'[3]6.Turtas'!$AI$4:$AI$5482,"",'[3]6.Turtas'!$E$4:$E$5482,$Q40,'[3]6.Turtas'!$F$4:$F$5482,E$6)/1000,0)</f>
        <v>0</v>
      </c>
      <c r="F40" s="612">
        <f t="shared" si="25"/>
        <v>49.193885681666274</v>
      </c>
      <c r="G40" s="677">
        <f>IFERROR(SUMIFS('[3]6.Turtas'!$AH$4:$AH$5482,'[3]6.Turtas'!$AI$4:$AI$5482,"",'[3]6.Turtas'!$E$4:$E$5482,$Q40,'[3]6.Turtas'!$F$4:$F$5482,G$6)/1000,0)</f>
        <v>7.8128778093515887</v>
      </c>
      <c r="H40" s="678">
        <f>IFERROR(SUMIFS('[3]6.Turtas'!$AH$4:$AH$5482,'[3]6.Turtas'!$AI$4:$AI$5482,"",'[3]6.Turtas'!$E$4:$E$5482,$Q40,'[3]6.Turtas'!$F$4:$F$5482,H$6)/1000,0)</f>
        <v>30.851245598541812</v>
      </c>
      <c r="I40" s="679">
        <f>IFERROR(SUMIFS('[3]6.Turtas'!$AH$4:$AH$5482,'[3]6.Turtas'!$AI$4:$AI$5482,"",'[3]6.Turtas'!$E$4:$E$5482,$Q40,'[3]6.Turtas'!$F$4:$F$5482,I$6)/1000,0)</f>
        <v>10.529762273772876</v>
      </c>
      <c r="J40" s="616">
        <f t="shared" si="23"/>
        <v>37.951448440169166</v>
      </c>
      <c r="K40" s="677">
        <f>IFERROR(SUMIFS('[3]6.Turtas'!$AH$4:$AH$5482,'[3]6.Turtas'!$AI$4:$AI$5482,"",'[3]6.Turtas'!$E$4:$E$5482,$Q40,'[3]6.Turtas'!$F$4:$F$5482,K$6)/1000,0)</f>
        <v>0</v>
      </c>
      <c r="L40" s="678">
        <f>IFERROR(SUMIFS('[3]6.Turtas'!$AH$4:$AH$5482,'[3]6.Turtas'!$AI$4:$AI$5482,"",'[3]6.Turtas'!$E$4:$E$5482,$Q40,'[3]6.Turtas'!$F$4:$F$5482,L$6)/1000,0)</f>
        <v>37.951448440169166</v>
      </c>
      <c r="M40" s="679">
        <f>IFERROR(SUMIFS('[3]6.Turtas'!$AH$4:$AH$5482,'[3]6.Turtas'!$AI$4:$AI$5482,"",'[3]6.Turtas'!$E$4:$E$5482,$Q40,'[3]6.Turtas'!$F$4:$F$5482,M$6)/1000,0)</f>
        <v>0</v>
      </c>
      <c r="N40" s="680">
        <f>IFERROR(SUMIFS('[3]6.Turtas'!$AH$4:$AH$5482,'[3]6.Turtas'!$AI$4:$AI$5482,"",'[3]6.Turtas'!$E$4:$E$5482,$Q40,'[3]6.Turtas'!$F$4:$F$5482,N$6)/1000,0)</f>
        <v>0</v>
      </c>
      <c r="O40" s="681">
        <f>IFERROR(SUMIFS('[3]6.Turtas'!$AH$4:$AH$5482,'[3]6.Turtas'!$AI$4:$AI$5482,"",'[3]6.Turtas'!$E$4:$E$5482,$Q40,'[3]6.Turtas'!$F$4:$F$5482,O$6)/1000,0)</f>
        <v>0</v>
      </c>
      <c r="P40" s="682">
        <f>IFERROR(SUMIFS('[3]6.Turtas'!$AH$4:$AH$5482,'[3]6.Turtas'!$AI$4:$AI$5482,"",'[3]6.Turtas'!$E$4:$E$5482,$Q40,'[3]6.Turtas'!$F$4:$F$5482,P$6)/1000,0)</f>
        <v>0.6330095238095238</v>
      </c>
      <c r="Q40" s="478" t="str">
        <f>'[3]5.Grup_T'!$E$13</f>
        <v>II.2.4.Kiti įrenginiai</v>
      </c>
      <c r="R40" s="136"/>
      <c r="S40" s="136"/>
      <c r="T40" s="136"/>
    </row>
    <row r="41" spans="1:20" s="135" customFormat="1">
      <c r="A41" s="584"/>
      <c r="B41" s="609" t="s">
        <v>299</v>
      </c>
      <c r="C41" s="628" t="s">
        <v>25</v>
      </c>
      <c r="D41" s="611">
        <f t="shared" si="1"/>
        <v>44.707842630062245</v>
      </c>
      <c r="E41" s="612">
        <f>SUM(E42:E43)</f>
        <v>0</v>
      </c>
      <c r="F41" s="612">
        <f t="shared" si="25"/>
        <v>35.258314917898488</v>
      </c>
      <c r="G41" s="613">
        <f>SUM(G42:G43)</f>
        <v>14.630294666693276</v>
      </c>
      <c r="H41" s="614">
        <f>SUM(H42:H43)</f>
        <v>2.6971050563699985</v>
      </c>
      <c r="I41" s="615">
        <f>SUM(I42:I43)</f>
        <v>17.930915194835219</v>
      </c>
      <c r="J41" s="616">
        <f t="shared" si="23"/>
        <v>7.2370400676052551</v>
      </c>
      <c r="K41" s="613">
        <f t="shared" ref="K41:P41" si="27">SUM(K42:K43)</f>
        <v>3.6078787575757572</v>
      </c>
      <c r="L41" s="614">
        <f t="shared" si="27"/>
        <v>3.2403613100294986</v>
      </c>
      <c r="M41" s="615">
        <f t="shared" si="27"/>
        <v>0.38879999999999998</v>
      </c>
      <c r="N41" s="617">
        <f t="shared" si="27"/>
        <v>0</v>
      </c>
      <c r="O41" s="618">
        <f t="shared" si="27"/>
        <v>0</v>
      </c>
      <c r="P41" s="612">
        <f t="shared" si="27"/>
        <v>2.2124876445585002</v>
      </c>
      <c r="Q41" s="136"/>
      <c r="R41" s="136"/>
      <c r="S41" s="136"/>
      <c r="T41" s="136"/>
    </row>
    <row r="42" spans="1:20" s="135" customFormat="1" ht="51.75">
      <c r="A42" s="584"/>
      <c r="B42" s="619" t="s">
        <v>301</v>
      </c>
      <c r="C42" s="629" t="s">
        <v>595</v>
      </c>
      <c r="D42" s="611">
        <f t="shared" si="1"/>
        <v>42.526114872486488</v>
      </c>
      <c r="E42" s="676">
        <f>IFERROR(SUMIFS('[3]6.Turtas'!$AH$4:$AH$5482,'[3]6.Turtas'!$AI$4:$AI$5482,"",'[3]6.Turtas'!$E$4:$E$5482,$Q42,'[3]6.Turtas'!$F$4:$F$5482,E$6)/1000,0)</f>
        <v>0</v>
      </c>
      <c r="F42" s="612">
        <f t="shared" si="25"/>
        <v>35.258314917898488</v>
      </c>
      <c r="G42" s="677">
        <f>IFERROR(SUMIFS('[3]6.Turtas'!$AH$4:$AH$5482,'[3]6.Turtas'!$AI$4:$AI$5482,"",'[3]6.Turtas'!$E$4:$E$5482,$Q42,'[3]6.Turtas'!$F$4:$F$5482,G$6)/1000,0)</f>
        <v>14.630294666693276</v>
      </c>
      <c r="H42" s="678">
        <f>IFERROR(SUMIFS('[3]6.Turtas'!$AH$4:$AH$5482,'[3]6.Turtas'!$AI$4:$AI$5482,"",'[3]6.Turtas'!$E$4:$E$5482,$Q42,'[3]6.Turtas'!$F$4:$F$5482,H$6)/1000,0)</f>
        <v>2.6971050563699985</v>
      </c>
      <c r="I42" s="679">
        <f>IFERROR(SUMIFS('[3]6.Turtas'!$AH$4:$AH$5482,'[3]6.Turtas'!$AI$4:$AI$5482,"",'[3]6.Turtas'!$E$4:$E$5482,$Q42,'[3]6.Turtas'!$F$4:$F$5482,I$6)/1000,0)</f>
        <v>17.930915194835219</v>
      </c>
      <c r="J42" s="616">
        <f t="shared" si="23"/>
        <v>5.0553123100294988</v>
      </c>
      <c r="K42" s="677">
        <f>IFERROR(SUMIFS('[3]6.Turtas'!$AH$4:$AH$5482,'[3]6.Turtas'!$AI$4:$AI$5482,"",'[3]6.Turtas'!$E$4:$E$5482,$Q42,'[3]6.Turtas'!$F$4:$F$5482,K$6)/1000,0)</f>
        <v>1.814951</v>
      </c>
      <c r="L42" s="678">
        <f>IFERROR(SUMIFS('[3]6.Turtas'!$AH$4:$AH$5482,'[3]6.Turtas'!$AI$4:$AI$5482,"",'[3]6.Turtas'!$E$4:$E$5482,$Q42,'[3]6.Turtas'!$F$4:$F$5482,L$6)/1000,0)</f>
        <v>3.2403613100294986</v>
      </c>
      <c r="M42" s="679">
        <f>IFERROR(SUMIFS('[3]6.Turtas'!$AH$4:$AH$5482,'[3]6.Turtas'!$AI$4:$AI$5482,"",'[3]6.Turtas'!$E$4:$E$5482,$Q42,'[3]6.Turtas'!$F$4:$F$5482,M$6)/1000,0)</f>
        <v>0</v>
      </c>
      <c r="N42" s="680">
        <f>IFERROR(SUMIFS('[3]6.Turtas'!$AH$4:$AH$5482,'[3]6.Turtas'!$AI$4:$AI$5482,"",'[3]6.Turtas'!$E$4:$E$5482,$Q42,'[3]6.Turtas'!$F$4:$F$5482,N$6)/1000,0)</f>
        <v>0</v>
      </c>
      <c r="O42" s="681">
        <f>IFERROR(SUMIFS('[3]6.Turtas'!$AH$4:$AH$5482,'[3]6.Turtas'!$AI$4:$AI$5482,"",'[3]6.Turtas'!$E$4:$E$5482,$Q42,'[3]6.Turtas'!$F$4:$F$5482,O$6)/1000,0)</f>
        <v>0</v>
      </c>
      <c r="P42" s="682">
        <f>IFERROR(SUMIFS('[3]6.Turtas'!$AH$4:$AH$5482,'[3]6.Turtas'!$AI$4:$AI$5482,"",'[3]6.Turtas'!$E$4:$E$5482,$Q42,'[3]6.Turtas'!$F$4:$F$5482,P$6)/1000,0)</f>
        <v>2.2124876445585002</v>
      </c>
      <c r="Q42" s="478" t="str">
        <f>'[3]5.Grup_T'!$E$14</f>
        <v>II.3.1.vandens siurbliai, nuotekų ir dumblo siurbliai virš 5 kW, kita įranga</v>
      </c>
      <c r="R42" s="136"/>
      <c r="S42" s="136"/>
      <c r="T42" s="136"/>
    </row>
    <row r="43" spans="1:20" s="135" customFormat="1">
      <c r="A43" s="584"/>
      <c r="B43" s="619" t="s">
        <v>302</v>
      </c>
      <c r="C43" s="629" t="s">
        <v>29</v>
      </c>
      <c r="D43" s="611">
        <f t="shared" si="1"/>
        <v>2.1817277575757572</v>
      </c>
      <c r="E43" s="676">
        <f>IFERROR(SUMIFS('[3]6.Turtas'!$AH$4:$AH$5482,'[3]6.Turtas'!$AI$4:$AI$5482,"",'[3]6.Turtas'!$E$4:$E$5482,$Q43,'[3]6.Turtas'!$F$4:$F$5482,E$6)/1000,0)</f>
        <v>0</v>
      </c>
      <c r="F43" s="612">
        <f t="shared" si="25"/>
        <v>0</v>
      </c>
      <c r="G43" s="677">
        <f>IFERROR(SUMIFS('[3]6.Turtas'!$AH$4:$AH$5482,'[3]6.Turtas'!$AI$4:$AI$5482,"",'[3]6.Turtas'!$E$4:$E$5482,$Q43,'[3]6.Turtas'!$F$4:$F$5482,G$6)/1000,0)</f>
        <v>0</v>
      </c>
      <c r="H43" s="678">
        <f>IFERROR(SUMIFS('[3]6.Turtas'!$AH$4:$AH$5482,'[3]6.Turtas'!$AI$4:$AI$5482,"",'[3]6.Turtas'!$E$4:$E$5482,$Q43,'[3]6.Turtas'!$F$4:$F$5482,H$6)/1000,0)</f>
        <v>0</v>
      </c>
      <c r="I43" s="679">
        <f>IFERROR(SUMIFS('[3]6.Turtas'!$AH$4:$AH$5482,'[3]6.Turtas'!$AI$4:$AI$5482,"",'[3]6.Turtas'!$E$4:$E$5482,$Q43,'[3]6.Turtas'!$F$4:$F$5482,I$6)/1000,0)</f>
        <v>0</v>
      </c>
      <c r="J43" s="616">
        <f t="shared" si="23"/>
        <v>2.1817277575757572</v>
      </c>
      <c r="K43" s="677">
        <f>IFERROR(SUMIFS('[3]6.Turtas'!$AH$4:$AH$5482,'[3]6.Turtas'!$AI$4:$AI$5482,"",'[3]6.Turtas'!$E$4:$E$5482,$Q43,'[3]6.Turtas'!$F$4:$F$5482,K$6)/1000,0)</f>
        <v>1.7929277575757574</v>
      </c>
      <c r="L43" s="678">
        <f>IFERROR(SUMIFS('[3]6.Turtas'!$AH$4:$AH$5482,'[3]6.Turtas'!$AI$4:$AI$5482,"",'[3]6.Turtas'!$E$4:$E$5482,$Q43,'[3]6.Turtas'!$F$4:$F$5482,L$6)/1000,0)</f>
        <v>0</v>
      </c>
      <c r="M43" s="679">
        <f>IFERROR(SUMIFS('[3]6.Turtas'!$AH$4:$AH$5482,'[3]6.Turtas'!$AI$4:$AI$5482,"",'[3]6.Turtas'!$E$4:$E$5482,$Q43,'[3]6.Turtas'!$F$4:$F$5482,M$6)/1000,0)</f>
        <v>0.38879999999999998</v>
      </c>
      <c r="N43" s="680">
        <f>IFERROR(SUMIFS('[3]6.Turtas'!$AH$4:$AH$5482,'[3]6.Turtas'!$AI$4:$AI$5482,"",'[3]6.Turtas'!$E$4:$E$5482,$Q43,'[3]6.Turtas'!$F$4:$F$5482,N$6)/1000,0)</f>
        <v>0</v>
      </c>
      <c r="O43" s="681">
        <f>IFERROR(SUMIFS('[3]6.Turtas'!$AH$4:$AH$5482,'[3]6.Turtas'!$AI$4:$AI$5482,"",'[3]6.Turtas'!$E$4:$E$5482,$Q43,'[3]6.Turtas'!$F$4:$F$5482,O$6)/1000,0)</f>
        <v>0</v>
      </c>
      <c r="P43" s="682">
        <f>IFERROR(SUMIFS('[3]6.Turtas'!$AH$4:$AH$5482,'[3]6.Turtas'!$AI$4:$AI$5482,"",'[3]6.Turtas'!$E$4:$E$5482,$Q43,'[3]6.Turtas'!$F$4:$F$5482,P$6)/1000,0)</f>
        <v>0</v>
      </c>
      <c r="Q43" s="478" t="str">
        <f>'[3]5.Grup_T'!$E$15</f>
        <v>II.3.2.nuotekų ir dumblo siurbliai iki 5 kW</v>
      </c>
      <c r="R43" s="136"/>
      <c r="S43" s="136"/>
      <c r="T43" s="136"/>
    </row>
    <row r="44" spans="1:20" s="135" customFormat="1">
      <c r="A44" s="584"/>
      <c r="B44" s="609" t="s">
        <v>304</v>
      </c>
      <c r="C44" s="628" t="s">
        <v>31</v>
      </c>
      <c r="D44" s="611">
        <f t="shared" si="1"/>
        <v>14.575097207324481</v>
      </c>
      <c r="E44" s="612">
        <f>SUM(E45:E46)</f>
        <v>0.92081055555555558</v>
      </c>
      <c r="F44" s="612">
        <f t="shared" si="25"/>
        <v>7.3634660594630201</v>
      </c>
      <c r="G44" s="613">
        <f>SUM(G45:G46)</f>
        <v>4.1508880932994776</v>
      </c>
      <c r="H44" s="614">
        <f>SUM(H45:H46)</f>
        <v>1.1441655555555557</v>
      </c>
      <c r="I44" s="615">
        <f>SUM(I45:I46)</f>
        <v>2.0684124106079871</v>
      </c>
      <c r="J44" s="616">
        <f t="shared" si="23"/>
        <v>5.8836588876726994</v>
      </c>
      <c r="K44" s="613">
        <f t="shared" ref="K44:P44" si="28">SUM(K45:K46)</f>
        <v>0.98218888888888889</v>
      </c>
      <c r="L44" s="614">
        <f t="shared" si="28"/>
        <v>4.534988440875888</v>
      </c>
      <c r="M44" s="615">
        <f t="shared" si="28"/>
        <v>0.36648155790792292</v>
      </c>
      <c r="N44" s="617">
        <f t="shared" si="28"/>
        <v>0</v>
      </c>
      <c r="O44" s="618">
        <f t="shared" si="28"/>
        <v>0</v>
      </c>
      <c r="P44" s="612">
        <f t="shared" si="28"/>
        <v>0.40716170463320461</v>
      </c>
      <c r="Q44" s="136"/>
      <c r="R44" s="136"/>
      <c r="S44" s="136"/>
      <c r="T44" s="136"/>
    </row>
    <row r="45" spans="1:20" s="135" customFormat="1">
      <c r="A45" s="584"/>
      <c r="B45" s="619" t="s">
        <v>305</v>
      </c>
      <c r="C45" s="629" t="s">
        <v>596</v>
      </c>
      <c r="D45" s="611">
        <f t="shared" si="1"/>
        <v>0.53369847031787221</v>
      </c>
      <c r="E45" s="676">
        <f>IFERROR(SUMIFS('[3]6.Turtas'!$AH$4:$AH$5482,'[3]6.Turtas'!$AI$4:$AI$5482,"",'[3]6.Turtas'!$E$4:$E$5482,$Q45,'[3]6.Turtas'!$F$4:$F$5482,E$6)/1000,0)</f>
        <v>0</v>
      </c>
      <c r="F45" s="612">
        <f t="shared" si="25"/>
        <v>0.53369847031787221</v>
      </c>
      <c r="G45" s="677">
        <f>IFERROR(SUMIFS('[3]6.Turtas'!$AH$4:$AH$5482,'[3]6.Turtas'!$AI$4:$AI$5482,"",'[3]6.Turtas'!$E$4:$E$5482,$Q45,'[3]6.Turtas'!$F$4:$F$5482,G$6)/1000,0)</f>
        <v>2.1144215134459046E-2</v>
      </c>
      <c r="H45" s="678">
        <f>IFERROR(SUMIFS('[3]6.Turtas'!$AH$4:$AH$5482,'[3]6.Turtas'!$AI$4:$AI$5482,"",'[3]6.Turtas'!$E$4:$E$5482,$Q45,'[3]6.Turtas'!$F$4:$F$5482,H$6)/1000,0)</f>
        <v>0</v>
      </c>
      <c r="I45" s="679">
        <f>IFERROR(SUMIFS('[3]6.Turtas'!$AH$4:$AH$5482,'[3]6.Turtas'!$AI$4:$AI$5482,"",'[3]6.Turtas'!$E$4:$E$5482,$Q45,'[3]6.Turtas'!$F$4:$F$5482,I$6)/1000,0)</f>
        <v>0.51255425518341313</v>
      </c>
      <c r="J45" s="616">
        <f t="shared" si="23"/>
        <v>0</v>
      </c>
      <c r="K45" s="677">
        <f>IFERROR(SUMIFS('[3]6.Turtas'!$AH$4:$AH$5482,'[3]6.Turtas'!$AI$4:$AI$5482,"",'[3]6.Turtas'!$E$4:$E$5482,$Q45,'[3]6.Turtas'!$F$4:$F$5482,K$6)/1000,0)</f>
        <v>0</v>
      </c>
      <c r="L45" s="678">
        <f>IFERROR(SUMIFS('[3]6.Turtas'!$AH$4:$AH$5482,'[3]6.Turtas'!$AI$4:$AI$5482,"",'[3]6.Turtas'!$E$4:$E$5482,$Q45,'[3]6.Turtas'!$F$4:$F$5482,L$6)/1000,0)</f>
        <v>0</v>
      </c>
      <c r="M45" s="679">
        <f>IFERROR(SUMIFS('[3]6.Turtas'!$AH$4:$AH$5482,'[3]6.Turtas'!$AI$4:$AI$5482,"",'[3]6.Turtas'!$E$4:$E$5482,$Q45,'[3]6.Turtas'!$F$4:$F$5482,M$6)/1000,0)</f>
        <v>0</v>
      </c>
      <c r="N45" s="680">
        <f>IFERROR(SUMIFS('[3]6.Turtas'!$AH$4:$AH$5482,'[3]6.Turtas'!$AI$4:$AI$5482,"",'[3]6.Turtas'!$E$4:$E$5482,$Q45,'[3]6.Turtas'!$F$4:$F$5482,N$6)/1000,0)</f>
        <v>0</v>
      </c>
      <c r="O45" s="681">
        <f>IFERROR(SUMIFS('[3]6.Turtas'!$AH$4:$AH$5482,'[3]6.Turtas'!$AI$4:$AI$5482,"",'[3]6.Turtas'!$E$4:$E$5482,$Q45,'[3]6.Turtas'!$F$4:$F$5482,O$6)/1000,0)</f>
        <v>0</v>
      </c>
      <c r="P45" s="682">
        <f>IFERROR(SUMIFS('[3]6.Turtas'!$AH$4:$AH$5482,'[3]6.Turtas'!$AI$4:$AI$5482,"",'[3]6.Turtas'!$E$4:$E$5482,$Q45,'[3]6.Turtas'!$F$4:$F$5482,P$6)/1000,0)</f>
        <v>0</v>
      </c>
      <c r="Q45" s="478" t="str">
        <f>'[3]5.Grup_T'!$E$16</f>
        <v>II.4.1. apskaitos prietaisai</v>
      </c>
      <c r="R45" s="136"/>
      <c r="S45" s="136"/>
      <c r="T45" s="136"/>
    </row>
    <row r="46" spans="1:20" s="135" customFormat="1" ht="26.25">
      <c r="A46" s="584"/>
      <c r="B46" s="630" t="s">
        <v>305</v>
      </c>
      <c r="C46" s="688" t="s">
        <v>597</v>
      </c>
      <c r="D46" s="611">
        <f t="shared" si="1"/>
        <v>14.041398737006608</v>
      </c>
      <c r="E46" s="676">
        <f>IFERROR(SUMIFS('[3]6.Turtas'!$AH$4:$AH$5482,'[3]6.Turtas'!$AI$4:$AI$5482,"",'[3]6.Turtas'!$E$4:$E$5482,$Q46,'[3]6.Turtas'!$F$4:$F$5482,E$6)/1000,0)</f>
        <v>0.92081055555555558</v>
      </c>
      <c r="F46" s="612">
        <f t="shared" si="25"/>
        <v>6.8297675891451481</v>
      </c>
      <c r="G46" s="677">
        <f>IFERROR(SUMIFS('[3]6.Turtas'!$AH$4:$AH$5482,'[3]6.Turtas'!$AI$4:$AI$5482,"",'[3]6.Turtas'!$E$4:$E$5482,$Q46,'[3]6.Turtas'!$F$4:$F$5482,G$6)/1000,0)</f>
        <v>4.1297438781650184</v>
      </c>
      <c r="H46" s="678">
        <f>IFERROR(SUMIFS('[3]6.Turtas'!$AH$4:$AH$5482,'[3]6.Turtas'!$AI$4:$AI$5482,"",'[3]6.Turtas'!$E$4:$E$5482,$Q46,'[3]6.Turtas'!$F$4:$F$5482,H$6)/1000,0)</f>
        <v>1.1441655555555557</v>
      </c>
      <c r="I46" s="679">
        <f>IFERROR(SUMIFS('[3]6.Turtas'!$AH$4:$AH$5482,'[3]6.Turtas'!$AI$4:$AI$5482,"",'[3]6.Turtas'!$E$4:$E$5482,$Q46,'[3]6.Turtas'!$F$4:$F$5482,I$6)/1000,0)</f>
        <v>1.5558581554245741</v>
      </c>
      <c r="J46" s="616">
        <f t="shared" si="23"/>
        <v>5.8836588876726994</v>
      </c>
      <c r="K46" s="677">
        <f>IFERROR(SUMIFS('[3]6.Turtas'!$AH$4:$AH$5482,'[3]6.Turtas'!$AI$4:$AI$5482,"",'[3]6.Turtas'!$E$4:$E$5482,$Q46,'[3]6.Turtas'!$F$4:$F$5482,K$6)/1000,0)</f>
        <v>0.98218888888888889</v>
      </c>
      <c r="L46" s="678">
        <f>IFERROR(SUMIFS('[3]6.Turtas'!$AH$4:$AH$5482,'[3]6.Turtas'!$AI$4:$AI$5482,"",'[3]6.Turtas'!$E$4:$E$5482,$Q46,'[3]6.Turtas'!$F$4:$F$5482,L$6)/1000,0)</f>
        <v>4.534988440875888</v>
      </c>
      <c r="M46" s="679">
        <f>IFERROR(SUMIFS('[3]6.Turtas'!$AH$4:$AH$5482,'[3]6.Turtas'!$AI$4:$AI$5482,"",'[3]6.Turtas'!$E$4:$E$5482,$Q46,'[3]6.Turtas'!$F$4:$F$5482,M$6)/1000,0)</f>
        <v>0.36648155790792292</v>
      </c>
      <c r="N46" s="680">
        <f>IFERROR(SUMIFS('[3]6.Turtas'!$AH$4:$AH$5482,'[3]6.Turtas'!$AI$4:$AI$5482,"",'[3]6.Turtas'!$E$4:$E$5482,$Q46,'[3]6.Turtas'!$F$4:$F$5482,N$6)/1000,0)</f>
        <v>0</v>
      </c>
      <c r="O46" s="681">
        <f>IFERROR(SUMIFS('[3]6.Turtas'!$AH$4:$AH$5482,'[3]6.Turtas'!$AI$4:$AI$5482,"",'[3]6.Turtas'!$E$4:$E$5482,$Q46,'[3]6.Turtas'!$F$4:$F$5482,O$6)/1000,0)</f>
        <v>0</v>
      </c>
      <c r="P46" s="682">
        <f>IFERROR(SUMIFS('[3]6.Turtas'!$AH$4:$AH$5482,'[3]6.Turtas'!$AI$4:$AI$5482,"",'[3]6.Turtas'!$E$4:$E$5482,$Q46,'[3]6.Turtas'!$F$4:$F$5482,P$6)/1000,0)</f>
        <v>0.40716170463320461</v>
      </c>
      <c r="Q46" s="478" t="str">
        <f>'[3]5.Grup_T'!$E$17</f>
        <v>II.4.2. įrankiai</v>
      </c>
      <c r="R46" s="136"/>
      <c r="S46" s="136"/>
      <c r="T46" s="136"/>
    </row>
    <row r="47" spans="1:20" s="135" customFormat="1">
      <c r="A47" s="584"/>
      <c r="B47" s="609" t="s">
        <v>309</v>
      </c>
      <c r="C47" s="640" t="s">
        <v>37</v>
      </c>
      <c r="D47" s="641">
        <f t="shared" si="1"/>
        <v>3.7268230644546145</v>
      </c>
      <c r="E47" s="642">
        <f>SUM(E48:E49)</f>
        <v>0.95127565217391297</v>
      </c>
      <c r="F47" s="642">
        <f t="shared" si="25"/>
        <v>2.1952799122807019</v>
      </c>
      <c r="G47" s="643">
        <f>SUM(G48:G49)</f>
        <v>0</v>
      </c>
      <c r="H47" s="644">
        <f>SUM(H48:H49)</f>
        <v>0</v>
      </c>
      <c r="I47" s="645">
        <f>SUM(I48:I49)</f>
        <v>2.1952799122807019</v>
      </c>
      <c r="J47" s="646">
        <f t="shared" si="23"/>
        <v>0.58026749999999994</v>
      </c>
      <c r="K47" s="643">
        <f t="shared" ref="K47:P47" si="29">SUM(K48:K49)</f>
        <v>0.58026749999999994</v>
      </c>
      <c r="L47" s="644">
        <f t="shared" si="29"/>
        <v>0</v>
      </c>
      <c r="M47" s="645">
        <f t="shared" si="29"/>
        <v>0</v>
      </c>
      <c r="N47" s="647">
        <f t="shared" si="29"/>
        <v>0</v>
      </c>
      <c r="O47" s="648">
        <f t="shared" si="29"/>
        <v>0</v>
      </c>
      <c r="P47" s="642">
        <f t="shared" si="29"/>
        <v>0</v>
      </c>
      <c r="Q47" s="136"/>
      <c r="R47" s="136"/>
      <c r="S47" s="136"/>
      <c r="T47" s="136"/>
    </row>
    <row r="48" spans="1:20" s="135" customFormat="1">
      <c r="A48" s="584"/>
      <c r="B48" s="649" t="s">
        <v>311</v>
      </c>
      <c r="C48" s="650" t="s">
        <v>39</v>
      </c>
      <c r="D48" s="651">
        <f t="shared" si="1"/>
        <v>0.95127565217391297</v>
      </c>
      <c r="E48" s="676">
        <f>IFERROR(SUMIFS('[3]6.Turtas'!$AH$4:$AH$5482,'[3]6.Turtas'!$AI$4:$AI$5482,"",'[3]6.Turtas'!$E$4:$E$5482,$Q48,'[3]6.Turtas'!$F$4:$F$5482,E$6)/1000,0)</f>
        <v>0.95127565217391297</v>
      </c>
      <c r="F48" s="612">
        <f t="shared" si="25"/>
        <v>0</v>
      </c>
      <c r="G48" s="677">
        <f>IFERROR(SUMIFS('[3]6.Turtas'!$AH$4:$AH$5482,'[3]6.Turtas'!$AI$4:$AI$5482,"",'[3]6.Turtas'!$E$4:$E$5482,$Q48,'[3]6.Turtas'!$F$4:$F$5482,G$6)/1000,0)</f>
        <v>0</v>
      </c>
      <c r="H48" s="678">
        <f>IFERROR(SUMIFS('[3]6.Turtas'!$AH$4:$AH$5482,'[3]6.Turtas'!$AI$4:$AI$5482,"",'[3]6.Turtas'!$E$4:$E$5482,$Q48,'[3]6.Turtas'!$F$4:$F$5482,H$6)/1000,0)</f>
        <v>0</v>
      </c>
      <c r="I48" s="679">
        <f>IFERROR(SUMIFS('[3]6.Turtas'!$AH$4:$AH$5482,'[3]6.Turtas'!$AI$4:$AI$5482,"",'[3]6.Turtas'!$E$4:$E$5482,$Q48,'[3]6.Turtas'!$F$4:$F$5482,I$6)/1000,0)</f>
        <v>0</v>
      </c>
      <c r="J48" s="646">
        <f t="shared" si="23"/>
        <v>0</v>
      </c>
      <c r="K48" s="677">
        <f>IFERROR(SUMIFS('[3]6.Turtas'!$AH$4:$AH$5482,'[3]6.Turtas'!$AI$4:$AI$5482,"",'[3]6.Turtas'!$E$4:$E$5482,$Q48,'[3]6.Turtas'!$F$4:$F$5482,K$6)/1000,0)</f>
        <v>0</v>
      </c>
      <c r="L48" s="678">
        <f>IFERROR(SUMIFS('[3]6.Turtas'!$AH$4:$AH$5482,'[3]6.Turtas'!$AI$4:$AI$5482,"",'[3]6.Turtas'!$E$4:$E$5482,$Q48,'[3]6.Turtas'!$F$4:$F$5482,L$6)/1000,0)</f>
        <v>0</v>
      </c>
      <c r="M48" s="679">
        <f>IFERROR(SUMIFS('[3]6.Turtas'!$AH$4:$AH$5482,'[3]6.Turtas'!$AI$4:$AI$5482,"",'[3]6.Turtas'!$E$4:$E$5482,$Q48,'[3]6.Turtas'!$F$4:$F$5482,M$6)/1000,0)</f>
        <v>0</v>
      </c>
      <c r="N48" s="680">
        <f>IFERROR(SUMIFS('[3]6.Turtas'!$AH$4:$AH$5482,'[3]6.Turtas'!$AI$4:$AI$5482,"",'[3]6.Turtas'!$E$4:$E$5482,$Q48,'[3]6.Turtas'!$F$4:$F$5482,N$6)/1000,0)</f>
        <v>0</v>
      </c>
      <c r="O48" s="681">
        <f>IFERROR(SUMIFS('[3]6.Turtas'!$AH$4:$AH$5482,'[3]6.Turtas'!$AI$4:$AI$5482,"",'[3]6.Turtas'!$E$4:$E$5482,$Q48,'[3]6.Turtas'!$F$4:$F$5482,O$6)/1000,0)</f>
        <v>0</v>
      </c>
      <c r="P48" s="682">
        <f>IFERROR(SUMIFS('[3]6.Turtas'!$AH$4:$AH$5482,'[3]6.Turtas'!$AI$4:$AI$5482,"",'[3]6.Turtas'!$E$4:$E$5482,$Q48,'[3]6.Turtas'!$F$4:$F$5482,P$6)/1000,0)</f>
        <v>0</v>
      </c>
      <c r="Q48" s="136" t="str">
        <f>'[3]5.Grup_T'!$E$18</f>
        <v>II.5.1.lengvieji automobiliai</v>
      </c>
      <c r="R48" s="136"/>
      <c r="S48" s="136"/>
      <c r="T48" s="136"/>
    </row>
    <row r="49" spans="1:20" s="135" customFormat="1" ht="26.25">
      <c r="A49" s="584"/>
      <c r="B49" s="649" t="s">
        <v>313</v>
      </c>
      <c r="C49" s="659" t="s">
        <v>41</v>
      </c>
      <c r="D49" s="641">
        <f t="shared" si="1"/>
        <v>2.7755474122807016</v>
      </c>
      <c r="E49" s="676">
        <f>IFERROR(SUMIFS('[3]6.Turtas'!$AH$4:$AH$5482,'[3]6.Turtas'!$AI$4:$AI$5482,"",'[3]6.Turtas'!$E$4:$E$5482,$Q49,'[3]6.Turtas'!$F$4:$F$5482,E$6)/1000,0)</f>
        <v>0</v>
      </c>
      <c r="F49" s="612">
        <f t="shared" si="25"/>
        <v>2.1952799122807019</v>
      </c>
      <c r="G49" s="677">
        <f>IFERROR(SUMIFS('[3]6.Turtas'!$AH$4:$AH$5482,'[3]6.Turtas'!$AI$4:$AI$5482,"",'[3]6.Turtas'!$E$4:$E$5482,$Q49,'[3]6.Turtas'!$F$4:$F$5482,G$6)/1000,0)</f>
        <v>0</v>
      </c>
      <c r="H49" s="678">
        <f>IFERROR(SUMIFS('[3]6.Turtas'!$AH$4:$AH$5482,'[3]6.Turtas'!$AI$4:$AI$5482,"",'[3]6.Turtas'!$E$4:$E$5482,$Q49,'[3]6.Turtas'!$F$4:$F$5482,H$6)/1000,0)</f>
        <v>0</v>
      </c>
      <c r="I49" s="679">
        <f>IFERROR(SUMIFS('[3]6.Turtas'!$AH$4:$AH$5482,'[3]6.Turtas'!$AI$4:$AI$5482,"",'[3]6.Turtas'!$E$4:$E$5482,$Q49,'[3]6.Turtas'!$F$4:$F$5482,I$6)/1000,0)</f>
        <v>2.1952799122807019</v>
      </c>
      <c r="J49" s="646">
        <f t="shared" si="23"/>
        <v>0.58026749999999994</v>
      </c>
      <c r="K49" s="677">
        <f>IFERROR(SUMIFS('[3]6.Turtas'!$AH$4:$AH$5482,'[3]6.Turtas'!$AI$4:$AI$5482,"",'[3]6.Turtas'!$E$4:$E$5482,$Q49,'[3]6.Turtas'!$F$4:$F$5482,K$6)/1000,0)</f>
        <v>0.58026749999999994</v>
      </c>
      <c r="L49" s="678">
        <f>IFERROR(SUMIFS('[3]6.Turtas'!$AH$4:$AH$5482,'[3]6.Turtas'!$AI$4:$AI$5482,"",'[3]6.Turtas'!$E$4:$E$5482,$Q49,'[3]6.Turtas'!$F$4:$F$5482,L$6)/1000,0)</f>
        <v>0</v>
      </c>
      <c r="M49" s="679">
        <f>IFERROR(SUMIFS('[3]6.Turtas'!$AH$4:$AH$5482,'[3]6.Turtas'!$AI$4:$AI$5482,"",'[3]6.Turtas'!$E$4:$E$5482,$Q49,'[3]6.Turtas'!$F$4:$F$5482,M$6)/1000,0)</f>
        <v>0</v>
      </c>
      <c r="N49" s="680">
        <f>IFERROR(SUMIFS('[3]6.Turtas'!$AH$4:$AH$5482,'[3]6.Turtas'!$AI$4:$AI$5482,"",'[3]6.Turtas'!$E$4:$E$5482,$Q49,'[3]6.Turtas'!$F$4:$F$5482,N$6)/1000,0)</f>
        <v>0</v>
      </c>
      <c r="O49" s="681">
        <f>IFERROR(SUMIFS('[3]6.Turtas'!$AH$4:$AH$5482,'[3]6.Turtas'!$AI$4:$AI$5482,"",'[3]6.Turtas'!$E$4:$E$5482,$Q49,'[3]6.Turtas'!$F$4:$F$5482,O$6)/1000,0)</f>
        <v>0</v>
      </c>
      <c r="P49" s="682">
        <f>IFERROR(SUMIFS('[3]6.Turtas'!$AH$4:$AH$5482,'[3]6.Turtas'!$AI$4:$AI$5482,"",'[3]6.Turtas'!$E$4:$E$5482,$Q49,'[3]6.Turtas'!$F$4:$F$5482,P$6)/1000,0)</f>
        <v>0</v>
      </c>
      <c r="Q49" s="136" t="str">
        <f>'[3]5.Grup_T'!$E$19</f>
        <v>II.5.2.kitos transporto priemonės</v>
      </c>
      <c r="R49" s="136"/>
      <c r="S49" s="136"/>
      <c r="T49" s="136"/>
    </row>
    <row r="50" spans="1:20" s="135" customFormat="1">
      <c r="A50" s="584"/>
      <c r="B50" s="662" t="s">
        <v>315</v>
      </c>
      <c r="C50" s="663" t="s">
        <v>598</v>
      </c>
      <c r="D50" s="641">
        <f t="shared" si="1"/>
        <v>0</v>
      </c>
      <c r="E50" s="642">
        <f>SUM(E51:E53)</f>
        <v>0</v>
      </c>
      <c r="F50" s="642">
        <f t="shared" si="25"/>
        <v>0</v>
      </c>
      <c r="G50" s="643">
        <f>SUM(G51:G53)</f>
        <v>0</v>
      </c>
      <c r="H50" s="644">
        <f>SUM(H51:H53)</f>
        <v>0</v>
      </c>
      <c r="I50" s="645">
        <f>SUM(I51:I53)</f>
        <v>0</v>
      </c>
      <c r="J50" s="646">
        <f t="shared" si="23"/>
        <v>0</v>
      </c>
      <c r="K50" s="643">
        <f t="shared" ref="K50:P50" si="30">SUM(K51:K53)</f>
        <v>0</v>
      </c>
      <c r="L50" s="644">
        <f t="shared" si="30"/>
        <v>0</v>
      </c>
      <c r="M50" s="645">
        <f t="shared" si="30"/>
        <v>0</v>
      </c>
      <c r="N50" s="647">
        <f t="shared" si="30"/>
        <v>0</v>
      </c>
      <c r="O50" s="648">
        <f t="shared" si="30"/>
        <v>0</v>
      </c>
      <c r="P50" s="642">
        <f t="shared" si="30"/>
        <v>0</v>
      </c>
      <c r="Q50" s="136"/>
      <c r="R50" s="136"/>
      <c r="S50" s="136"/>
      <c r="T50" s="136"/>
    </row>
    <row r="51" spans="1:20" s="135" customFormat="1">
      <c r="A51" s="584"/>
      <c r="B51" s="664" t="s">
        <v>317</v>
      </c>
      <c r="C51" s="659" t="str">
        <f>RIGHT('[3]5.Grup_T'!$E$20,(LEN('[3]5.Grup_T'!$E$20)-8))</f>
        <v/>
      </c>
      <c r="D51" s="641">
        <f t="shared" si="1"/>
        <v>0</v>
      </c>
      <c r="E51" s="676">
        <f>IFERROR(SUMIFS('[3]6.Turtas'!$AH$4:$AH$5482,'[3]6.Turtas'!$AI$4:$AI$5482,"",'[3]6.Turtas'!$E$4:$E$5482,$Q51,'[3]6.Turtas'!$F$4:$F$5482,E$6)/1000,0)</f>
        <v>0</v>
      </c>
      <c r="F51" s="612">
        <f t="shared" si="25"/>
        <v>0</v>
      </c>
      <c r="G51" s="677">
        <f>IFERROR(SUMIFS('[3]6.Turtas'!$AH$4:$AH$5482,'[3]6.Turtas'!$AI$4:$AI$5482,"",'[3]6.Turtas'!$E$4:$E$5482,$Q51,'[3]6.Turtas'!$F$4:$F$5482,G$6)/1000,0)</f>
        <v>0</v>
      </c>
      <c r="H51" s="678">
        <f>IFERROR(SUMIFS('[3]6.Turtas'!$AH$4:$AH$5482,'[3]6.Turtas'!$AI$4:$AI$5482,"",'[3]6.Turtas'!$E$4:$E$5482,$Q51,'[3]6.Turtas'!$F$4:$F$5482,H$6)/1000,0)</f>
        <v>0</v>
      </c>
      <c r="I51" s="679">
        <f>IFERROR(SUMIFS('[3]6.Turtas'!$AH$4:$AH$5482,'[3]6.Turtas'!$AI$4:$AI$5482,"",'[3]6.Turtas'!$E$4:$E$5482,$Q51,'[3]6.Turtas'!$F$4:$F$5482,I$6)/1000,0)</f>
        <v>0</v>
      </c>
      <c r="J51" s="646">
        <f>SUM(K51:M51)</f>
        <v>0</v>
      </c>
      <c r="K51" s="677">
        <f>IFERROR(SUMIFS('[3]6.Turtas'!$AH$4:$AH$5482,'[3]6.Turtas'!$AI$4:$AI$5482,"",'[3]6.Turtas'!$E$4:$E$5482,$Q51,'[3]6.Turtas'!$F$4:$F$5482,K$6)/1000,0)</f>
        <v>0</v>
      </c>
      <c r="L51" s="678">
        <f>IFERROR(SUMIFS('[3]6.Turtas'!$AH$4:$AH$5482,'[3]6.Turtas'!$AI$4:$AI$5482,"",'[3]6.Turtas'!$E$4:$E$5482,$Q51,'[3]6.Turtas'!$F$4:$F$5482,L$6)/1000,0)</f>
        <v>0</v>
      </c>
      <c r="M51" s="679">
        <f>IFERROR(SUMIFS('[3]6.Turtas'!$AH$4:$AH$5482,'[3]6.Turtas'!$AI$4:$AI$5482,"",'[3]6.Turtas'!$E$4:$E$5482,$Q51,'[3]6.Turtas'!$F$4:$F$5482,M$6)/1000,0)</f>
        <v>0</v>
      </c>
      <c r="N51" s="680">
        <f>IFERROR(SUMIFS('[3]6.Turtas'!$AH$4:$AH$5482,'[3]6.Turtas'!$AI$4:$AI$5482,"",'[3]6.Turtas'!$E$4:$E$5482,$Q51,'[3]6.Turtas'!$F$4:$F$5482,N$6)/1000,0)</f>
        <v>0</v>
      </c>
      <c r="O51" s="681">
        <f>IFERROR(SUMIFS('[3]6.Turtas'!$AH$4:$AH$5482,'[3]6.Turtas'!$AI$4:$AI$5482,"",'[3]6.Turtas'!$E$4:$E$5482,$Q51,'[3]6.Turtas'!$F$4:$F$5482,O$6)/1000,0)</f>
        <v>0</v>
      </c>
      <c r="P51" s="682">
        <f>IFERROR(SUMIFS('[3]6.Turtas'!$AH$4:$AH$5482,'[3]6.Turtas'!$AI$4:$AI$5482,"",'[3]6.Turtas'!$E$4:$E$5482,$Q51,'[3]6.Turtas'!$F$4:$F$5482,P$6)/1000,0)</f>
        <v>0</v>
      </c>
      <c r="Q51" s="136" t="str">
        <f>'[3]5.Grup_T'!$E$20</f>
        <v xml:space="preserve">II.6.1. </v>
      </c>
      <c r="R51" s="136"/>
      <c r="S51" s="136"/>
      <c r="T51" s="136"/>
    </row>
    <row r="52" spans="1:20" s="135" customFormat="1">
      <c r="A52" s="584"/>
      <c r="B52" s="664" t="s">
        <v>605</v>
      </c>
      <c r="C52" s="659" t="str">
        <f>RIGHT('[3]5.Grup_T'!$E$21,(LEN('[3]5.Grup_T'!$E$21)-8))</f>
        <v/>
      </c>
      <c r="D52" s="641">
        <f t="shared" si="1"/>
        <v>0</v>
      </c>
      <c r="E52" s="676">
        <f>IFERROR(SUMIFS('[3]6.Turtas'!$AH$4:$AH$5482,'[3]6.Turtas'!$AI$4:$AI$5482,"",'[3]6.Turtas'!$E$4:$E$5482,$Q52,'[3]6.Turtas'!$F$4:$F$5482,E$6)/1000,0)</f>
        <v>0</v>
      </c>
      <c r="F52" s="612">
        <f t="shared" si="25"/>
        <v>0</v>
      </c>
      <c r="G52" s="677">
        <f>IFERROR(SUMIFS('[3]6.Turtas'!$AH$4:$AH$5482,'[3]6.Turtas'!$AI$4:$AI$5482,"",'[3]6.Turtas'!$E$4:$E$5482,$Q52,'[3]6.Turtas'!$F$4:$F$5482,G$6)/1000,0)</f>
        <v>0</v>
      </c>
      <c r="H52" s="678">
        <f>IFERROR(SUMIFS('[3]6.Turtas'!$AH$4:$AH$5482,'[3]6.Turtas'!$AI$4:$AI$5482,"",'[3]6.Turtas'!$E$4:$E$5482,$Q52,'[3]6.Turtas'!$F$4:$F$5482,H$6)/1000,0)</f>
        <v>0</v>
      </c>
      <c r="I52" s="679">
        <f>IFERROR(SUMIFS('[3]6.Turtas'!$AH$4:$AH$5482,'[3]6.Turtas'!$AI$4:$AI$5482,"",'[3]6.Turtas'!$E$4:$E$5482,$Q52,'[3]6.Turtas'!$F$4:$F$5482,I$6)/1000,0)</f>
        <v>0</v>
      </c>
      <c r="J52" s="646">
        <f>SUM(K52:M52)</f>
        <v>0</v>
      </c>
      <c r="K52" s="677">
        <f>IFERROR(SUMIFS('[3]6.Turtas'!$AH$4:$AH$5482,'[3]6.Turtas'!$AI$4:$AI$5482,"",'[3]6.Turtas'!$E$4:$E$5482,$Q52,'[3]6.Turtas'!$F$4:$F$5482,K$6)/1000,0)</f>
        <v>0</v>
      </c>
      <c r="L52" s="678">
        <f>IFERROR(SUMIFS('[3]6.Turtas'!$AH$4:$AH$5482,'[3]6.Turtas'!$AI$4:$AI$5482,"",'[3]6.Turtas'!$E$4:$E$5482,$Q52,'[3]6.Turtas'!$F$4:$F$5482,L$6)/1000,0)</f>
        <v>0</v>
      </c>
      <c r="M52" s="679">
        <f>IFERROR(SUMIFS('[3]6.Turtas'!$AH$4:$AH$5482,'[3]6.Turtas'!$AI$4:$AI$5482,"",'[3]6.Turtas'!$E$4:$E$5482,$Q52,'[3]6.Turtas'!$F$4:$F$5482,M$6)/1000,0)</f>
        <v>0</v>
      </c>
      <c r="N52" s="680">
        <f>IFERROR(SUMIFS('[3]6.Turtas'!$AH$4:$AH$5482,'[3]6.Turtas'!$AI$4:$AI$5482,"",'[3]6.Turtas'!$E$4:$E$5482,$Q52,'[3]6.Turtas'!$F$4:$F$5482,N$6)/1000,0)</f>
        <v>0</v>
      </c>
      <c r="O52" s="681">
        <f>IFERROR(SUMIFS('[3]6.Turtas'!$AH$4:$AH$5482,'[3]6.Turtas'!$AI$4:$AI$5482,"",'[3]6.Turtas'!$E$4:$E$5482,$Q52,'[3]6.Turtas'!$F$4:$F$5482,O$6)/1000,0)</f>
        <v>0</v>
      </c>
      <c r="P52" s="682">
        <f>IFERROR(SUMIFS('[3]6.Turtas'!$AH$4:$AH$5482,'[3]6.Turtas'!$AI$4:$AI$5482,"",'[3]6.Turtas'!$E$4:$E$5482,$Q52,'[3]6.Turtas'!$F$4:$F$5482,P$6)/1000,0)</f>
        <v>0</v>
      </c>
      <c r="Q52" s="136" t="str">
        <f>'[3]5.Grup_T'!$E$21</f>
        <v xml:space="preserve">II.6.2. </v>
      </c>
      <c r="R52" s="136"/>
      <c r="S52" s="136"/>
      <c r="T52" s="136"/>
    </row>
    <row r="53" spans="1:20" s="135" customFormat="1" ht="15.75" thickBot="1">
      <c r="A53" s="584"/>
      <c r="B53" s="665" t="s">
        <v>606</v>
      </c>
      <c r="C53" s="666" t="str">
        <f>RIGHT('[3]5.Grup_T'!$E$22,(LEN('[3]5.Grup_T'!$E$22)-8))</f>
        <v/>
      </c>
      <c r="D53" s="667">
        <f t="shared" si="1"/>
        <v>0</v>
      </c>
      <c r="E53" s="861">
        <f>IFERROR(SUMIFS('[3]6.Turtas'!$AH$4:$AH$5482,'[3]6.Turtas'!$AI$4:$AI$5482,"",'[3]6.Turtas'!$E$4:$E$5482,$Q53,'[3]6.Turtas'!$F$4:$F$5482,E$6)/1000,0)</f>
        <v>0</v>
      </c>
      <c r="F53" s="862">
        <f t="shared" si="25"/>
        <v>0</v>
      </c>
      <c r="G53" s="863">
        <f>IFERROR(SUMIFS('[3]6.Turtas'!$AH$4:$AH$5482,'[3]6.Turtas'!$AI$4:$AI$5482,"",'[3]6.Turtas'!$E$4:$E$5482,$Q53,'[3]6.Turtas'!$F$4:$F$5482,G$6)/1000,0)</f>
        <v>0</v>
      </c>
      <c r="H53" s="864">
        <f>IFERROR(SUMIFS('[3]6.Turtas'!$AH$4:$AH$5482,'[3]6.Turtas'!$AI$4:$AI$5482,"",'[3]6.Turtas'!$E$4:$E$5482,$Q53,'[3]6.Turtas'!$F$4:$F$5482,H$6)/1000,0)</f>
        <v>0</v>
      </c>
      <c r="I53" s="865">
        <f>IFERROR(SUMIFS('[3]6.Turtas'!$AH$4:$AH$5482,'[3]6.Turtas'!$AI$4:$AI$5482,"",'[3]6.Turtas'!$E$4:$E$5482,$Q53,'[3]6.Turtas'!$F$4:$F$5482,I$6)/1000,0)</f>
        <v>0</v>
      </c>
      <c r="J53" s="646">
        <f>SUM(K53:M53)</f>
        <v>0</v>
      </c>
      <c r="K53" s="863">
        <f>IFERROR(SUMIFS('[3]6.Turtas'!$AH$4:$AH$5482,'[3]6.Turtas'!$AI$4:$AI$5482,"",'[3]6.Turtas'!$E$4:$E$5482,$Q53,'[3]6.Turtas'!$F$4:$F$5482,K$6)/1000,0)</f>
        <v>0</v>
      </c>
      <c r="L53" s="864">
        <f>IFERROR(SUMIFS('[3]6.Turtas'!$AH$4:$AH$5482,'[3]6.Turtas'!$AI$4:$AI$5482,"",'[3]6.Turtas'!$E$4:$E$5482,$Q53,'[3]6.Turtas'!$F$4:$F$5482,L$6)/1000,0)</f>
        <v>0</v>
      </c>
      <c r="M53" s="865">
        <f>IFERROR(SUMIFS('[3]6.Turtas'!$AH$4:$AH$5482,'[3]6.Turtas'!$AI$4:$AI$5482,"",'[3]6.Turtas'!$E$4:$E$5482,$Q53,'[3]6.Turtas'!$F$4:$F$5482,M$6)/1000,0)</f>
        <v>0</v>
      </c>
      <c r="N53" s="866">
        <f>IFERROR(SUMIFS('[3]6.Turtas'!$AH$4:$AH$5482,'[3]6.Turtas'!$AI$4:$AI$5482,"",'[3]6.Turtas'!$E$4:$E$5482,$Q53,'[3]6.Turtas'!$F$4:$F$5482,N$6)/1000,0)</f>
        <v>0</v>
      </c>
      <c r="O53" s="704">
        <f>IFERROR(SUMIFS('[3]6.Turtas'!$AH$4:$AH$5482,'[3]6.Turtas'!$AI$4:$AI$5482,"",'[3]6.Turtas'!$E$4:$E$5482,$Q53,'[3]6.Turtas'!$F$4:$F$5482,O$6)/1000,0)</f>
        <v>0</v>
      </c>
      <c r="P53" s="705">
        <f>IFERROR(SUMIFS('[3]6.Turtas'!$AH$4:$AH$5482,'[3]6.Turtas'!$AI$4:$AI$5482,"",'[3]6.Turtas'!$E$4:$E$5482,$Q53,'[3]6.Turtas'!$F$4:$F$5482,P$6)/1000,0)</f>
        <v>0</v>
      </c>
      <c r="Q53" s="136" t="str">
        <f>'[3]5.Grup_T'!$E$22</f>
        <v xml:space="preserve">II.6.3. </v>
      </c>
      <c r="R53" s="136"/>
      <c r="S53" s="136"/>
      <c r="T53" s="136"/>
    </row>
    <row r="54" spans="1:20" s="135" customFormat="1" ht="16.5" thickTop="1" thickBot="1">
      <c r="A54" s="584" t="s">
        <v>607</v>
      </c>
      <c r="B54" s="851" t="s">
        <v>56</v>
      </c>
      <c r="C54" s="852" t="s">
        <v>608</v>
      </c>
      <c r="D54" s="853">
        <f t="shared" ref="D54:P54" si="31">D55+D59+D64+D67+D70+D73</f>
        <v>35.130132616831062</v>
      </c>
      <c r="E54" s="854">
        <f t="shared" si="31"/>
        <v>2.3098761234462854E-2</v>
      </c>
      <c r="F54" s="854">
        <f t="shared" si="31"/>
        <v>12.058658909025882</v>
      </c>
      <c r="G54" s="855">
        <f t="shared" si="31"/>
        <v>0.39148143365153321</v>
      </c>
      <c r="H54" s="856">
        <f t="shared" si="31"/>
        <v>1.2604360379469097</v>
      </c>
      <c r="I54" s="857">
        <f t="shared" si="31"/>
        <v>10.406741437427439</v>
      </c>
      <c r="J54" s="858">
        <f t="shared" si="31"/>
        <v>21.837583544716423</v>
      </c>
      <c r="K54" s="855">
        <f t="shared" si="31"/>
        <v>19.137777028040325</v>
      </c>
      <c r="L54" s="856">
        <f t="shared" si="31"/>
        <v>2.6826503998661293</v>
      </c>
      <c r="M54" s="857">
        <f t="shared" si="31"/>
        <v>1.7156116809963064E-2</v>
      </c>
      <c r="N54" s="859">
        <f t="shared" si="31"/>
        <v>0</v>
      </c>
      <c r="O54" s="860">
        <f t="shared" si="31"/>
        <v>0</v>
      </c>
      <c r="P54" s="854">
        <f t="shared" si="31"/>
        <v>1.2107914018542982</v>
      </c>
      <c r="Q54" s="136"/>
      <c r="R54" s="136"/>
      <c r="S54" s="136"/>
      <c r="T54" s="136"/>
    </row>
    <row r="55" spans="1:20" s="135" customFormat="1" ht="15.75" thickTop="1">
      <c r="A55" s="584"/>
      <c r="B55" s="609" t="s">
        <v>147</v>
      </c>
      <c r="C55" s="610" t="s">
        <v>6</v>
      </c>
      <c r="D55" s="611">
        <f>SUM(D56:D58)</f>
        <v>0</v>
      </c>
      <c r="E55" s="612">
        <f>SUM(E56:E58)</f>
        <v>0</v>
      </c>
      <c r="F55" s="612">
        <f>SUM(G55:I55)</f>
        <v>0</v>
      </c>
      <c r="G55" s="613">
        <f>SUM(G56:G58)</f>
        <v>0</v>
      </c>
      <c r="H55" s="614">
        <f>SUM(H56:H58)</f>
        <v>0</v>
      </c>
      <c r="I55" s="615">
        <f>SUM(I56:I58)</f>
        <v>0</v>
      </c>
      <c r="J55" s="616">
        <f t="shared" ref="J55:J76" si="32">SUM(K55:M55)</f>
        <v>0</v>
      </c>
      <c r="K55" s="613">
        <f t="shared" ref="K55:P55" si="33">SUM(K56:K58)</f>
        <v>0</v>
      </c>
      <c r="L55" s="614">
        <f t="shared" si="33"/>
        <v>0</v>
      </c>
      <c r="M55" s="615">
        <f t="shared" si="33"/>
        <v>0</v>
      </c>
      <c r="N55" s="617">
        <f t="shared" si="33"/>
        <v>0</v>
      </c>
      <c r="O55" s="618">
        <f t="shared" si="33"/>
        <v>0</v>
      </c>
      <c r="P55" s="612">
        <f t="shared" si="33"/>
        <v>0</v>
      </c>
      <c r="Q55" s="136"/>
      <c r="R55" s="136"/>
      <c r="S55" s="136"/>
      <c r="T55" s="136"/>
    </row>
    <row r="56" spans="1:20" s="135" customFormat="1">
      <c r="A56" s="584"/>
      <c r="B56" s="619" t="s">
        <v>407</v>
      </c>
      <c r="C56" s="620" t="s">
        <v>8</v>
      </c>
      <c r="D56" s="706">
        <f>IFERROR(SUMIFS('[3]6.Turtas'!$AH$4:$AH$5482,'[3]6.Turtas'!$AI$4:$AI$5482,"",'[3]6.Turtas'!$E$4:$E$5482,$Q56,'[3]6.Turtas'!$F$4:$F$5482,A$54)/1000,0)</f>
        <v>0</v>
      </c>
      <c r="E56" s="621">
        <f>IFERROR($D56*E78/100, 0)</f>
        <v>0</v>
      </c>
      <c r="F56" s="621">
        <f>SUM(G56:I56)</f>
        <v>0</v>
      </c>
      <c r="G56" s="622">
        <f t="shared" ref="G56:I58" si="34">IFERROR($D56*G78/100, 0)</f>
        <v>0</v>
      </c>
      <c r="H56" s="623">
        <f t="shared" si="34"/>
        <v>0</v>
      </c>
      <c r="I56" s="624">
        <f t="shared" si="34"/>
        <v>0</v>
      </c>
      <c r="J56" s="707">
        <f t="shared" si="32"/>
        <v>0</v>
      </c>
      <c r="K56" s="622">
        <f t="shared" ref="K56:P58" si="35">IFERROR($D56*K78/100, 0)</f>
        <v>0</v>
      </c>
      <c r="L56" s="623">
        <f t="shared" si="35"/>
        <v>0</v>
      </c>
      <c r="M56" s="624">
        <f t="shared" si="35"/>
        <v>0</v>
      </c>
      <c r="N56" s="625">
        <f t="shared" si="35"/>
        <v>0</v>
      </c>
      <c r="O56" s="626">
        <f t="shared" si="35"/>
        <v>0</v>
      </c>
      <c r="P56" s="621">
        <f t="shared" si="35"/>
        <v>0</v>
      </c>
      <c r="Q56" s="136" t="str">
        <f>'[3]5.Grup_T'!$E$4</f>
        <v>I.1.standartinė programinė įranga</v>
      </c>
      <c r="R56" s="136"/>
      <c r="S56" s="136"/>
      <c r="T56" s="136"/>
    </row>
    <row r="57" spans="1:20" s="135" customFormat="1">
      <c r="A57" s="584"/>
      <c r="B57" s="619" t="s">
        <v>408</v>
      </c>
      <c r="C57" s="620" t="s">
        <v>9</v>
      </c>
      <c r="D57" s="706">
        <f>IFERROR(SUMIFS('[3]6.Turtas'!$AH$4:$AH$5482,'[3]6.Turtas'!$AI$4:$AI$5482,"",'[3]6.Turtas'!$E$4:$E$5482,$Q57,'[3]6.Turtas'!$F$4:$F$5482,A$54)/1000,0)</f>
        <v>0</v>
      </c>
      <c r="E57" s="621">
        <f>IFERROR($D57*E79/100, 0)</f>
        <v>0</v>
      </c>
      <c r="F57" s="621">
        <f t="shared" ref="F57:F72" si="36">SUM(G57:I57)</f>
        <v>0</v>
      </c>
      <c r="G57" s="622">
        <f t="shared" si="34"/>
        <v>0</v>
      </c>
      <c r="H57" s="623">
        <f t="shared" si="34"/>
        <v>0</v>
      </c>
      <c r="I57" s="624">
        <f t="shared" si="34"/>
        <v>0</v>
      </c>
      <c r="J57" s="707">
        <f t="shared" si="32"/>
        <v>0</v>
      </c>
      <c r="K57" s="622">
        <f t="shared" si="35"/>
        <v>0</v>
      </c>
      <c r="L57" s="623">
        <f t="shared" si="35"/>
        <v>0</v>
      </c>
      <c r="M57" s="624">
        <f t="shared" si="35"/>
        <v>0</v>
      </c>
      <c r="N57" s="625">
        <f t="shared" si="35"/>
        <v>0</v>
      </c>
      <c r="O57" s="626">
        <f t="shared" si="35"/>
        <v>0</v>
      </c>
      <c r="P57" s="621">
        <f t="shared" si="35"/>
        <v>0</v>
      </c>
      <c r="Q57" s="136" t="str">
        <f>'[3]5.Grup_T'!$E$5</f>
        <v>I.1.spec. programinė įranga</v>
      </c>
      <c r="R57" s="136"/>
      <c r="S57" s="136"/>
      <c r="T57" s="136"/>
    </row>
    <row r="58" spans="1:20" s="135" customFormat="1">
      <c r="A58" s="584"/>
      <c r="B58" s="619" t="s">
        <v>609</v>
      </c>
      <c r="C58" s="620" t="s">
        <v>11</v>
      </c>
      <c r="D58" s="706">
        <f>IFERROR(SUMIFS('[3]6.Turtas'!$AH$4:$AH$5482,'[3]6.Turtas'!$AI$4:$AI$5482,"",'[3]6.Turtas'!$E$4:$E$5482,$Q58,'[3]6.Turtas'!$F$4:$F$5482,A$54)/1000,0)</f>
        <v>0</v>
      </c>
      <c r="E58" s="621">
        <f>IFERROR($D58*E80/100, 0)</f>
        <v>0</v>
      </c>
      <c r="F58" s="621">
        <f t="shared" si="36"/>
        <v>0</v>
      </c>
      <c r="G58" s="622">
        <f t="shared" si="34"/>
        <v>0</v>
      </c>
      <c r="H58" s="623">
        <f t="shared" si="34"/>
        <v>0</v>
      </c>
      <c r="I58" s="624">
        <f t="shared" si="34"/>
        <v>0</v>
      </c>
      <c r="J58" s="707">
        <f t="shared" si="32"/>
        <v>0</v>
      </c>
      <c r="K58" s="622">
        <f t="shared" si="35"/>
        <v>0</v>
      </c>
      <c r="L58" s="623">
        <f t="shared" si="35"/>
        <v>0</v>
      </c>
      <c r="M58" s="624">
        <f t="shared" si="35"/>
        <v>0</v>
      </c>
      <c r="N58" s="625">
        <f t="shared" si="35"/>
        <v>0</v>
      </c>
      <c r="O58" s="626">
        <f t="shared" si="35"/>
        <v>0</v>
      </c>
      <c r="P58" s="621">
        <f t="shared" si="35"/>
        <v>0</v>
      </c>
      <c r="Q58" s="136" t="str">
        <f>'[3]5.Grup_T'!$E$6</f>
        <v>I.1.kitas nematerialus turtas</v>
      </c>
      <c r="R58" s="136"/>
      <c r="S58" s="136"/>
      <c r="T58" s="136"/>
    </row>
    <row r="59" spans="1:20" s="135" customFormat="1">
      <c r="A59" s="584"/>
      <c r="B59" s="609" t="s">
        <v>149</v>
      </c>
      <c r="C59" s="627" t="s">
        <v>13</v>
      </c>
      <c r="D59" s="611">
        <f>SUM(D60:D63)</f>
        <v>17.688756243822166</v>
      </c>
      <c r="E59" s="612">
        <f>SUM(E60:E63)</f>
        <v>1.1630709211012343E-2</v>
      </c>
      <c r="F59" s="612">
        <f t="shared" si="36"/>
        <v>6.0717868729866025</v>
      </c>
      <c r="G59" s="613">
        <f>SUM(G60:G63)</f>
        <v>0.19711908660789643</v>
      </c>
      <c r="H59" s="614">
        <f>SUM(H60:H63)</f>
        <v>0.63465589724218507</v>
      </c>
      <c r="I59" s="615">
        <f>SUM(I60:I63)</f>
        <v>5.2400118891365208</v>
      </c>
      <c r="J59" s="616">
        <f t="shared" si="32"/>
        <v>10.995679876583266</v>
      </c>
      <c r="K59" s="613">
        <f t="shared" ref="K59:P59" si="37">SUM(K60:K63)</f>
        <v>9.6362708501543217</v>
      </c>
      <c r="L59" s="614">
        <f t="shared" si="37"/>
        <v>1.3507705629294755</v>
      </c>
      <c r="M59" s="615">
        <f t="shared" si="37"/>
        <v>8.6384634994683181E-3</v>
      </c>
      <c r="N59" s="617">
        <f t="shared" si="37"/>
        <v>0</v>
      </c>
      <c r="O59" s="618">
        <f t="shared" si="37"/>
        <v>0</v>
      </c>
      <c r="P59" s="612">
        <f t="shared" si="37"/>
        <v>0.60965878504128401</v>
      </c>
      <c r="Q59" s="136"/>
      <c r="R59" s="136"/>
      <c r="S59" s="136"/>
      <c r="T59" s="136"/>
    </row>
    <row r="60" spans="1:20" s="135" customFormat="1">
      <c r="A60" s="584"/>
      <c r="B60" s="619" t="s">
        <v>151</v>
      </c>
      <c r="C60" s="620" t="s">
        <v>15</v>
      </c>
      <c r="D60" s="706">
        <f>IFERROR(SUMIFS('[3]6.Turtas'!$AH$4:$AH$5482,'[3]6.Turtas'!$AI$4:$AI$5482,"",'[3]6.Turtas'!$E$4:$E$5482,$Q60,'[3]6.Turtas'!$F$4:$F$5482,A$54)/1000,0)</f>
        <v>8.504992020264682</v>
      </c>
      <c r="E60" s="621">
        <f>IFERROR($D60*E81/100, 0)</f>
        <v>5.5922014903804565E-3</v>
      </c>
      <c r="F60" s="621">
        <f t="shared" si="36"/>
        <v>2.9193968299232145</v>
      </c>
      <c r="G60" s="622">
        <f t="shared" ref="G60:I63" si="38">IFERROR($D60*G81/100, 0)</f>
        <v>9.4777509256906728E-2</v>
      </c>
      <c r="H60" s="623">
        <f t="shared" si="38"/>
        <v>0.3051510952639126</v>
      </c>
      <c r="I60" s="624">
        <f t="shared" si="38"/>
        <v>2.5194682254023952</v>
      </c>
      <c r="J60" s="707">
        <f t="shared" si="32"/>
        <v>5.2868708414921501</v>
      </c>
      <c r="K60" s="622">
        <f t="shared" ref="K60:P63" si="39">IFERROR($D60*K81/100, 0)</f>
        <v>4.633248689505522</v>
      </c>
      <c r="L60" s="623">
        <f t="shared" si="39"/>
        <v>0.64946866249773394</v>
      </c>
      <c r="M60" s="624">
        <f t="shared" si="39"/>
        <v>4.1534894888941298E-3</v>
      </c>
      <c r="N60" s="625">
        <f t="shared" si="39"/>
        <v>0</v>
      </c>
      <c r="O60" s="626">
        <f t="shared" si="39"/>
        <v>0</v>
      </c>
      <c r="P60" s="621">
        <f t="shared" si="39"/>
        <v>0.29313214735893622</v>
      </c>
      <c r="Q60" s="136" t="str">
        <f>'[3]5.Grup_T'!$E$7</f>
        <v>II.2.1.Pastatai</v>
      </c>
      <c r="R60" s="136"/>
      <c r="S60" s="136"/>
      <c r="T60" s="136"/>
    </row>
    <row r="61" spans="1:20" s="135" customFormat="1">
      <c r="A61" s="584"/>
      <c r="B61" s="619" t="s">
        <v>153</v>
      </c>
      <c r="C61" s="620" t="s">
        <v>592</v>
      </c>
      <c r="D61" s="706">
        <f>IFERROR(SUMIFS('[3]6.Turtas'!$AH$4:$AH$5482,'[3]6.Turtas'!$AI$4:$AI$5482,"",'[3]6.Turtas'!$E$4:$E$5482,$R61,'[3]6.Turtas'!$F$4:$F$5482,A$54)/1000,0)+IFERROR(SUMIFS('[3]6.Turtas'!$AH$4:$AH$5482,'[3]6.Turtas'!$AI$4:$AI$5482,"",'[3]6.Turtas'!$E$4:$E$5482,$S61,'[3]6.Turtas'!$F$4:$F$5482,A$54)/1000,0)+IFERROR(SUMIFS('[3]6.Turtas'!$AH$4:$AH$5482,'[3]6.Turtas'!$AI$4:$AI$5482,"",'[3]6.Turtas'!$E$4:$E$5482,$T61,'[3]6.Turtas'!$F$4:$F$5482,A$54)/1000,0)+IFERROR(SUMIFS('[3]6.Turtas'!$AH$4:$AH$5482,'[3]6.Turtas'!$AI$4:$AI$5482,"",'[3]6.Turtas'!$E$4:$E$5482,$Q61,'[3]6.Turtas'!$F$4:$F$5482,A$54)/1000,0)</f>
        <v>3.944415901718402</v>
      </c>
      <c r="E61" s="621">
        <f>IFERROR($D61*E82/100, 0)</f>
        <v>2.5935319435589025E-3</v>
      </c>
      <c r="F61" s="621">
        <f t="shared" si="36"/>
        <v>1.3539478052346314</v>
      </c>
      <c r="G61" s="622">
        <f t="shared" si="38"/>
        <v>4.3955586759806466E-2</v>
      </c>
      <c r="H61" s="623">
        <f t="shared" si="38"/>
        <v>0.14152192379697323</v>
      </c>
      <c r="I61" s="624">
        <f t="shared" si="38"/>
        <v>1.1684702946778518</v>
      </c>
      <c r="J61" s="707">
        <f t="shared" si="32"/>
        <v>2.451926747000523</v>
      </c>
      <c r="K61" s="622">
        <f t="shared" si="39"/>
        <v>2.1487921169069812</v>
      </c>
      <c r="L61" s="623">
        <f t="shared" si="39"/>
        <v>0.30120833904605115</v>
      </c>
      <c r="M61" s="624">
        <f t="shared" si="39"/>
        <v>1.926291047490529E-3</v>
      </c>
      <c r="N61" s="625">
        <f t="shared" si="39"/>
        <v>0</v>
      </c>
      <c r="O61" s="626">
        <f t="shared" si="39"/>
        <v>0</v>
      </c>
      <c r="P61" s="621">
        <f t="shared" si="39"/>
        <v>0.13594781753968851</v>
      </c>
      <c r="Q61" s="478" t="str">
        <f>'[3]5.Grup_T'!$E$8</f>
        <v>II.2.2.1.keliai</v>
      </c>
      <c r="R61" s="478" t="str">
        <f>'[3]5.Grup_T'!$E$9</f>
        <v>II.2.2.2.aikštelės</v>
      </c>
      <c r="S61" s="478" t="str">
        <f>'[3]5.Grup_T'!$E$10</f>
        <v>II.2.2.3.šaligatviai</v>
      </c>
      <c r="T61" s="478" t="str">
        <f>'[3]5.Grup_T'!$E$11</f>
        <v xml:space="preserve">II.2.2.4.tvoros </v>
      </c>
    </row>
    <row r="62" spans="1:20" s="135" customFormat="1">
      <c r="A62" s="584"/>
      <c r="B62" s="619" t="s">
        <v>155</v>
      </c>
      <c r="C62" s="620" t="s">
        <v>21</v>
      </c>
      <c r="D62" s="706">
        <f>IFERROR(SUMIFS('[3]6.Turtas'!$AH$4:$AH$5482,'[3]6.Turtas'!$AI$4:$AI$5482,"",'[3]6.Turtas'!$E$4:$E$5482,$Q62,'[3]6.Turtas'!$F$4:$F$5482,A$54)/1000,0)</f>
        <v>0</v>
      </c>
      <c r="E62" s="621">
        <f>IFERROR($D62*E83/100, 0)</f>
        <v>0</v>
      </c>
      <c r="F62" s="621">
        <f t="shared" si="36"/>
        <v>0</v>
      </c>
      <c r="G62" s="622">
        <f t="shared" si="38"/>
        <v>0</v>
      </c>
      <c r="H62" s="623">
        <f t="shared" si="38"/>
        <v>0</v>
      </c>
      <c r="I62" s="624">
        <f t="shared" si="38"/>
        <v>0</v>
      </c>
      <c r="J62" s="707">
        <f t="shared" si="32"/>
        <v>0</v>
      </c>
      <c r="K62" s="622">
        <f t="shared" si="39"/>
        <v>0</v>
      </c>
      <c r="L62" s="623">
        <f t="shared" si="39"/>
        <v>0</v>
      </c>
      <c r="M62" s="624">
        <f t="shared" si="39"/>
        <v>0</v>
      </c>
      <c r="N62" s="625">
        <f t="shared" si="39"/>
        <v>0</v>
      </c>
      <c r="O62" s="626">
        <f t="shared" si="39"/>
        <v>0</v>
      </c>
      <c r="P62" s="621">
        <f t="shared" si="39"/>
        <v>0</v>
      </c>
      <c r="Q62" s="478" t="str">
        <f>'[3]5.Grup_T'!$E$12</f>
        <v>II.2.3.vamzdynai</v>
      </c>
      <c r="R62" s="136"/>
      <c r="S62" s="136"/>
      <c r="T62" s="136"/>
    </row>
    <row r="63" spans="1:20" s="135" customFormat="1" ht="38.25">
      <c r="A63" s="584"/>
      <c r="B63" s="619" t="s">
        <v>610</v>
      </c>
      <c r="C63" s="620" t="s">
        <v>594</v>
      </c>
      <c r="D63" s="706">
        <f>IFERROR(SUMIFS('[3]6.Turtas'!$AH$4:$AH$5482,'[3]6.Turtas'!$AI$4:$AI$5482,"",'[3]6.Turtas'!$E$4:$E$5482,$Q63,'[3]6.Turtas'!$F$4:$F$5482,A$54)/1000,0)</f>
        <v>5.2393483218390804</v>
      </c>
      <c r="E63" s="621">
        <f>IFERROR($D63*E84/100, 0)</f>
        <v>3.4449757770729839E-3</v>
      </c>
      <c r="F63" s="621">
        <f t="shared" si="36"/>
        <v>1.7984422378287559</v>
      </c>
      <c r="G63" s="622">
        <f t="shared" si="38"/>
        <v>5.8385990591183233E-2</v>
      </c>
      <c r="H63" s="623">
        <f t="shared" si="38"/>
        <v>0.18798287818129925</v>
      </c>
      <c r="I63" s="624">
        <f t="shared" si="38"/>
        <v>1.5520733690562734</v>
      </c>
      <c r="J63" s="707">
        <f t="shared" si="32"/>
        <v>3.2568822880905919</v>
      </c>
      <c r="K63" s="622">
        <f t="shared" si="39"/>
        <v>2.854230043741818</v>
      </c>
      <c r="L63" s="623">
        <f t="shared" si="39"/>
        <v>0.40009356138569041</v>
      </c>
      <c r="M63" s="624">
        <f t="shared" si="39"/>
        <v>2.5586829630836598E-3</v>
      </c>
      <c r="N63" s="625">
        <f t="shared" si="39"/>
        <v>0</v>
      </c>
      <c r="O63" s="626">
        <f t="shared" si="39"/>
        <v>0</v>
      </c>
      <c r="P63" s="621">
        <f t="shared" si="39"/>
        <v>0.18057882014265927</v>
      </c>
      <c r="Q63" s="478" t="str">
        <f>'[3]5.Grup_T'!$E$13</f>
        <v>II.2.4.Kiti įrenginiai</v>
      </c>
      <c r="R63" s="136"/>
      <c r="S63" s="136"/>
      <c r="T63" s="136"/>
    </row>
    <row r="64" spans="1:20" s="135" customFormat="1">
      <c r="A64" s="584"/>
      <c r="B64" s="609" t="s">
        <v>157</v>
      </c>
      <c r="C64" s="628" t="s">
        <v>25</v>
      </c>
      <c r="D64" s="611">
        <f>D65+D66</f>
        <v>0</v>
      </c>
      <c r="E64" s="612">
        <f>E65+E66</f>
        <v>0</v>
      </c>
      <c r="F64" s="612">
        <f t="shared" si="36"/>
        <v>0</v>
      </c>
      <c r="G64" s="613">
        <f>G65+G66</f>
        <v>0</v>
      </c>
      <c r="H64" s="614">
        <f>H65+H66</f>
        <v>0</v>
      </c>
      <c r="I64" s="615">
        <f>I65+I66</f>
        <v>0</v>
      </c>
      <c r="J64" s="616">
        <f t="shared" si="32"/>
        <v>0</v>
      </c>
      <c r="K64" s="613">
        <f t="shared" ref="K64:P64" si="40">K65+K66</f>
        <v>0</v>
      </c>
      <c r="L64" s="614">
        <f t="shared" si="40"/>
        <v>0</v>
      </c>
      <c r="M64" s="615">
        <f t="shared" si="40"/>
        <v>0</v>
      </c>
      <c r="N64" s="617">
        <f t="shared" si="40"/>
        <v>0</v>
      </c>
      <c r="O64" s="618">
        <f t="shared" si="40"/>
        <v>0</v>
      </c>
      <c r="P64" s="612">
        <f t="shared" si="40"/>
        <v>0</v>
      </c>
      <c r="Q64" s="136"/>
      <c r="R64" s="136"/>
      <c r="S64" s="136"/>
      <c r="T64" s="136"/>
    </row>
    <row r="65" spans="1:20" s="135" customFormat="1" ht="51.75">
      <c r="A65" s="584"/>
      <c r="B65" s="619" t="s">
        <v>409</v>
      </c>
      <c r="C65" s="629" t="s">
        <v>595</v>
      </c>
      <c r="D65" s="706">
        <f>IFERROR(SUMIFS('[3]6.Turtas'!$AH$4:$AH$5482,'[3]6.Turtas'!$AI$4:$AI$5482,"",'[3]6.Turtas'!$E$4:$E$5482,$Q65,'[3]6.Turtas'!$F$4:$F$5482,A$54)/1000,0)</f>
        <v>0</v>
      </c>
      <c r="E65" s="621">
        <f>IFERROR($D65*E85/100, 0)</f>
        <v>0</v>
      </c>
      <c r="F65" s="621">
        <f t="shared" si="36"/>
        <v>0</v>
      </c>
      <c r="G65" s="622">
        <f t="shared" ref="G65:I66" si="41">IFERROR($D65*G85/100, 0)</f>
        <v>0</v>
      </c>
      <c r="H65" s="623">
        <f t="shared" si="41"/>
        <v>0</v>
      </c>
      <c r="I65" s="624">
        <f t="shared" si="41"/>
        <v>0</v>
      </c>
      <c r="J65" s="707">
        <f t="shared" si="32"/>
        <v>0</v>
      </c>
      <c r="K65" s="622">
        <f t="shared" ref="K65:P66" si="42">IFERROR($D65*K85/100, 0)</f>
        <v>0</v>
      </c>
      <c r="L65" s="623">
        <f t="shared" si="42"/>
        <v>0</v>
      </c>
      <c r="M65" s="624">
        <f t="shared" si="42"/>
        <v>0</v>
      </c>
      <c r="N65" s="625">
        <f t="shared" si="42"/>
        <v>0</v>
      </c>
      <c r="O65" s="626">
        <f t="shared" si="42"/>
        <v>0</v>
      </c>
      <c r="P65" s="621">
        <f t="shared" si="42"/>
        <v>0</v>
      </c>
      <c r="Q65" s="478" t="str">
        <f>'[3]5.Grup_T'!$E$14</f>
        <v>II.3.1.vandens siurbliai, nuotekų ir dumblo siurbliai virš 5 kW, kita įranga</v>
      </c>
      <c r="R65" s="136"/>
      <c r="S65" s="136"/>
      <c r="T65" s="136"/>
    </row>
    <row r="66" spans="1:20" s="135" customFormat="1">
      <c r="A66" s="584"/>
      <c r="B66" s="619" t="s">
        <v>611</v>
      </c>
      <c r="C66" s="629" t="s">
        <v>29</v>
      </c>
      <c r="D66" s="706">
        <f>IFERROR(SUMIFS('[3]6.Turtas'!$AH$4:$AH$5482,'[3]6.Turtas'!$AI$4:$AI$5482,"",'[3]6.Turtas'!$E$4:$E$5482,$Q66,'[3]6.Turtas'!$F$4:$F$5482,A$54)/1000,0)</f>
        <v>0</v>
      </c>
      <c r="E66" s="621">
        <f>IFERROR($D66*E86/100, 0)</f>
        <v>0</v>
      </c>
      <c r="F66" s="621">
        <f t="shared" si="36"/>
        <v>0</v>
      </c>
      <c r="G66" s="622">
        <f t="shared" si="41"/>
        <v>0</v>
      </c>
      <c r="H66" s="623">
        <f t="shared" si="41"/>
        <v>0</v>
      </c>
      <c r="I66" s="624">
        <f t="shared" si="41"/>
        <v>0</v>
      </c>
      <c r="J66" s="707">
        <f t="shared" si="32"/>
        <v>0</v>
      </c>
      <c r="K66" s="622">
        <f t="shared" si="42"/>
        <v>0</v>
      </c>
      <c r="L66" s="623">
        <f t="shared" si="42"/>
        <v>0</v>
      </c>
      <c r="M66" s="624">
        <f t="shared" si="42"/>
        <v>0</v>
      </c>
      <c r="N66" s="625">
        <f t="shared" si="42"/>
        <v>0</v>
      </c>
      <c r="O66" s="626">
        <f t="shared" si="42"/>
        <v>0</v>
      </c>
      <c r="P66" s="621">
        <f t="shared" si="42"/>
        <v>0</v>
      </c>
      <c r="Q66" s="478" t="str">
        <f>'[3]5.Grup_T'!$E$15</f>
        <v>II.3.2.nuotekų ir dumblo siurbliai iki 5 kW</v>
      </c>
      <c r="R66" s="136"/>
      <c r="S66" s="136"/>
      <c r="T66" s="136"/>
    </row>
    <row r="67" spans="1:20" s="135" customFormat="1">
      <c r="A67" s="584"/>
      <c r="B67" s="609" t="s">
        <v>159</v>
      </c>
      <c r="C67" s="628" t="s">
        <v>31</v>
      </c>
      <c r="D67" s="611">
        <f>D68+D69</f>
        <v>1.9466911304908379</v>
      </c>
      <c r="E67" s="612">
        <f>E68+E69</f>
        <v>1.2799881546393843E-3</v>
      </c>
      <c r="F67" s="612">
        <f t="shared" si="36"/>
        <v>0.6682150790563266</v>
      </c>
      <c r="G67" s="613">
        <f>G68+G69</f>
        <v>2.1693440299629083E-2</v>
      </c>
      <c r="H67" s="614">
        <f>H68+H69</f>
        <v>6.9845442440678099E-2</v>
      </c>
      <c r="I67" s="615">
        <f>I68+I69</f>
        <v>0.57667619631601941</v>
      </c>
      <c r="J67" s="616">
        <f t="shared" si="32"/>
        <v>1.2101016145178123</v>
      </c>
      <c r="K67" s="613">
        <f t="shared" ref="K67:P67" si="43">K68+K69</f>
        <v>1.0604953076649688</v>
      </c>
      <c r="L67" s="614">
        <f t="shared" si="43"/>
        <v>0.14865562269824914</v>
      </c>
      <c r="M67" s="615">
        <f t="shared" si="43"/>
        <v>9.506841545943623E-4</v>
      </c>
      <c r="N67" s="617">
        <f t="shared" si="43"/>
        <v>0</v>
      </c>
      <c r="O67" s="618">
        <f t="shared" si="43"/>
        <v>0</v>
      </c>
      <c r="P67" s="612">
        <f t="shared" si="43"/>
        <v>6.7094448762059583E-2</v>
      </c>
      <c r="Q67" s="136"/>
      <c r="R67" s="136"/>
      <c r="S67" s="136"/>
      <c r="T67" s="136"/>
    </row>
    <row r="68" spans="1:20" s="135" customFormat="1">
      <c r="A68" s="584"/>
      <c r="B68" s="630" t="s">
        <v>410</v>
      </c>
      <c r="C68" s="629" t="s">
        <v>596</v>
      </c>
      <c r="D68" s="706">
        <f>IFERROR(SUMIFS('[3]6.Turtas'!$AH$4:$AH$5482,'[3]6.Turtas'!$AI$4:$AI$5482,"",'[3]6.Turtas'!$E$4:$E$5482,$Q68,'[3]6.Turtas'!$F$4:$F$5482,A$54)/1000,0)</f>
        <v>0</v>
      </c>
      <c r="E68" s="621">
        <f>IFERROR($D68*E87/100, 0)</f>
        <v>0</v>
      </c>
      <c r="F68" s="621">
        <f t="shared" si="36"/>
        <v>0</v>
      </c>
      <c r="G68" s="622">
        <f t="shared" ref="G68:I69" si="44">IFERROR($D68*G87/100, 0)</f>
        <v>0</v>
      </c>
      <c r="H68" s="623">
        <f t="shared" si="44"/>
        <v>0</v>
      </c>
      <c r="I68" s="624">
        <f t="shared" si="44"/>
        <v>0</v>
      </c>
      <c r="J68" s="707">
        <f t="shared" si="32"/>
        <v>0</v>
      </c>
      <c r="K68" s="622">
        <f t="shared" ref="K68:P69" si="45">IFERROR($D68*K87/100, 0)</f>
        <v>0</v>
      </c>
      <c r="L68" s="623">
        <f t="shared" si="45"/>
        <v>0</v>
      </c>
      <c r="M68" s="624">
        <f t="shared" si="45"/>
        <v>0</v>
      </c>
      <c r="N68" s="625">
        <f t="shared" si="45"/>
        <v>0</v>
      </c>
      <c r="O68" s="626">
        <f t="shared" si="45"/>
        <v>0</v>
      </c>
      <c r="P68" s="621">
        <f t="shared" si="45"/>
        <v>0</v>
      </c>
      <c r="Q68" s="478" t="str">
        <f>'[3]5.Grup_T'!$E$16</f>
        <v>II.4.1. apskaitos prietaisai</v>
      </c>
      <c r="R68" s="136"/>
      <c r="S68" s="136"/>
      <c r="T68" s="136"/>
    </row>
    <row r="69" spans="1:20" s="135" customFormat="1" ht="26.25">
      <c r="A69" s="584"/>
      <c r="B69" s="630" t="s">
        <v>411</v>
      </c>
      <c r="C69" s="688" t="s">
        <v>597</v>
      </c>
      <c r="D69" s="706">
        <f>IFERROR(SUMIFS('[3]6.Turtas'!$AH$4:$AH$5482,'[3]6.Turtas'!$AI$4:$AI$5482,"",'[3]6.Turtas'!$E$4:$E$5482,$Q69,'[3]6.Turtas'!$F$4:$F$5482,A$54)/1000,0)</f>
        <v>1.9466911304908379</v>
      </c>
      <c r="E69" s="621">
        <f>IFERROR($D69*E88/100, 0)</f>
        <v>1.2799881546393843E-3</v>
      </c>
      <c r="F69" s="621">
        <f t="shared" si="36"/>
        <v>0.6682150790563266</v>
      </c>
      <c r="G69" s="622">
        <f t="shared" si="44"/>
        <v>2.1693440299629083E-2</v>
      </c>
      <c r="H69" s="623">
        <f t="shared" si="44"/>
        <v>6.9845442440678099E-2</v>
      </c>
      <c r="I69" s="624">
        <f t="shared" si="44"/>
        <v>0.57667619631601941</v>
      </c>
      <c r="J69" s="707">
        <f t="shared" si="32"/>
        <v>1.2101016145178123</v>
      </c>
      <c r="K69" s="622">
        <f t="shared" si="45"/>
        <v>1.0604953076649688</v>
      </c>
      <c r="L69" s="623">
        <f t="shared" si="45"/>
        <v>0.14865562269824914</v>
      </c>
      <c r="M69" s="624">
        <f t="shared" si="45"/>
        <v>9.506841545943623E-4</v>
      </c>
      <c r="N69" s="625">
        <f t="shared" si="45"/>
        <v>0</v>
      </c>
      <c r="O69" s="626">
        <f t="shared" si="45"/>
        <v>0</v>
      </c>
      <c r="P69" s="621">
        <f t="shared" si="45"/>
        <v>6.7094448762059583E-2</v>
      </c>
      <c r="Q69" s="478" t="str">
        <f>'[3]5.Grup_T'!$E$17</f>
        <v>II.4.2. įrankiai</v>
      </c>
      <c r="R69" s="136"/>
      <c r="S69" s="136"/>
      <c r="T69" s="136"/>
    </row>
    <row r="70" spans="1:20" s="135" customFormat="1">
      <c r="A70" s="584"/>
      <c r="B70" s="609" t="s">
        <v>415</v>
      </c>
      <c r="C70" s="640" t="s">
        <v>37</v>
      </c>
      <c r="D70" s="641">
        <f>D71+D72</f>
        <v>15.494685242518059</v>
      </c>
      <c r="E70" s="642">
        <f>E71+E72</f>
        <v>1.0188063868811128E-2</v>
      </c>
      <c r="F70" s="642">
        <f t="shared" si="36"/>
        <v>5.3186569569829523</v>
      </c>
      <c r="G70" s="643">
        <f>G71+G72</f>
        <v>0.17266890674400767</v>
      </c>
      <c r="H70" s="644">
        <f>H71+H72</f>
        <v>0.55593469826404651</v>
      </c>
      <c r="I70" s="645">
        <f>I71+I72</f>
        <v>4.5900533519748983</v>
      </c>
      <c r="J70" s="646">
        <f t="shared" si="32"/>
        <v>9.6318020536153437</v>
      </c>
      <c r="K70" s="643">
        <f t="shared" ref="K70:P70" si="46">K71+K72</f>
        <v>8.4410108702210369</v>
      </c>
      <c r="L70" s="644">
        <f t="shared" si="46"/>
        <v>1.1832242142384048</v>
      </c>
      <c r="M70" s="645">
        <f t="shared" si="46"/>
        <v>7.5669691559003853E-3</v>
      </c>
      <c r="N70" s="647">
        <f t="shared" si="46"/>
        <v>0</v>
      </c>
      <c r="O70" s="648">
        <f t="shared" si="46"/>
        <v>0</v>
      </c>
      <c r="P70" s="642">
        <f t="shared" si="46"/>
        <v>0.53403816805095461</v>
      </c>
      <c r="Q70" s="136"/>
      <c r="R70" s="136"/>
      <c r="S70" s="136"/>
      <c r="T70" s="136"/>
    </row>
    <row r="71" spans="1:20" s="135" customFormat="1">
      <c r="A71" s="584"/>
      <c r="B71" s="649" t="s">
        <v>612</v>
      </c>
      <c r="C71" s="650" t="s">
        <v>39</v>
      </c>
      <c r="D71" s="708">
        <f>IFERROR(SUMIFS('[3]6.Turtas'!$AH$4:$AH$5482,'[3]6.Turtas'!$AI$4:$AI$5482,"",'[3]6.Turtas'!$E$4:$E$5482,$Q71,'[3]6.Turtas'!$F$4:$F$5482,A$54)/1000,0)</f>
        <v>2.6535087719298245</v>
      </c>
      <c r="E71" s="621">
        <f>IFERROR($D71*E89/100, 0)</f>
        <v>1.7447348185356416E-3</v>
      </c>
      <c r="F71" s="621">
        <f t="shared" si="36"/>
        <v>0.91083508114852885</v>
      </c>
      <c r="G71" s="622">
        <f t="shared" ref="G71:I72" si="47">IFERROR($D71*G89/100, 0)</f>
        <v>2.9570039759665229E-2</v>
      </c>
      <c r="H71" s="623">
        <f t="shared" si="47"/>
        <v>9.5205393034758709E-2</v>
      </c>
      <c r="I71" s="624">
        <f t="shared" si="47"/>
        <v>0.78605964835410491</v>
      </c>
      <c r="J71" s="707">
        <f t="shared" si="32"/>
        <v>1.6494734057990152</v>
      </c>
      <c r="K71" s="622">
        <f t="shared" ref="K71:P72" si="48">IFERROR($D71*K89/100, 0)</f>
        <v>1.4455470400021206</v>
      </c>
      <c r="L71" s="623">
        <f t="shared" si="48"/>
        <v>0.20263050087819309</v>
      </c>
      <c r="M71" s="624">
        <f t="shared" si="48"/>
        <v>1.2958649187016999E-3</v>
      </c>
      <c r="N71" s="625">
        <f t="shared" si="48"/>
        <v>0</v>
      </c>
      <c r="O71" s="626">
        <f t="shared" si="48"/>
        <v>0</v>
      </c>
      <c r="P71" s="621">
        <f t="shared" si="48"/>
        <v>9.1455550163744487E-2</v>
      </c>
      <c r="Q71" s="136" t="str">
        <f>'[3]5.Grup_T'!$E$18</f>
        <v>II.5.1.lengvieji automobiliai</v>
      </c>
      <c r="R71" s="136"/>
      <c r="S71" s="136"/>
      <c r="T71" s="136"/>
    </row>
    <row r="72" spans="1:20" s="135" customFormat="1" ht="26.25">
      <c r="A72" s="584"/>
      <c r="B72" s="649" t="s">
        <v>613</v>
      </c>
      <c r="C72" s="659" t="s">
        <v>41</v>
      </c>
      <c r="D72" s="709">
        <f>IFERROR(SUMIFS('[3]6.Turtas'!$AH$4:$AH$5482,'[3]6.Turtas'!$AI$4:$AI$5482,"",'[3]6.Turtas'!$E$4:$E$5482,$Q72,'[3]6.Turtas'!$F$4:$F$5482,A$54)/1000,0)</f>
        <v>12.841176470588236</v>
      </c>
      <c r="E72" s="621">
        <f>IFERROR($D72*E90/100, 0)</f>
        <v>8.4433290502754863E-3</v>
      </c>
      <c r="F72" s="621">
        <f t="shared" si="36"/>
        <v>4.407821875834423</v>
      </c>
      <c r="G72" s="622">
        <f t="shared" si="47"/>
        <v>0.14309886698434243</v>
      </c>
      <c r="H72" s="623">
        <f t="shared" si="47"/>
        <v>0.46072930522928779</v>
      </c>
      <c r="I72" s="624">
        <f t="shared" si="47"/>
        <v>3.8039937036207929</v>
      </c>
      <c r="J72" s="707">
        <f t="shared" si="32"/>
        <v>7.9823286478163267</v>
      </c>
      <c r="K72" s="622">
        <f t="shared" si="48"/>
        <v>6.9954638302189167</v>
      </c>
      <c r="L72" s="623">
        <f t="shared" si="48"/>
        <v>0.98059371336021173</v>
      </c>
      <c r="M72" s="624">
        <f t="shared" si="48"/>
        <v>6.2711042371986856E-3</v>
      </c>
      <c r="N72" s="625">
        <f t="shared" si="48"/>
        <v>0</v>
      </c>
      <c r="O72" s="626">
        <f t="shared" si="48"/>
        <v>0</v>
      </c>
      <c r="P72" s="621">
        <f t="shared" si="48"/>
        <v>0.44258261788721015</v>
      </c>
      <c r="Q72" s="136" t="str">
        <f>'[3]5.Grup_T'!$E$19</f>
        <v>II.5.2.kitos transporto priemonės</v>
      </c>
      <c r="R72" s="136"/>
      <c r="S72" s="136"/>
      <c r="T72" s="136"/>
    </row>
    <row r="73" spans="1:20" s="135" customFormat="1">
      <c r="A73" s="584"/>
      <c r="B73" s="662" t="s">
        <v>416</v>
      </c>
      <c r="C73" s="663" t="s">
        <v>598</v>
      </c>
      <c r="D73" s="641">
        <f>D74+D75</f>
        <v>0</v>
      </c>
      <c r="E73" s="642">
        <f>E74+E75</f>
        <v>0</v>
      </c>
      <c r="F73" s="642">
        <f>SUM(G73:I73)</f>
        <v>0</v>
      </c>
      <c r="G73" s="643">
        <f>G74+G75</f>
        <v>0</v>
      </c>
      <c r="H73" s="644">
        <f>H74+H75</f>
        <v>0</v>
      </c>
      <c r="I73" s="645">
        <f>I74+I75</f>
        <v>0</v>
      </c>
      <c r="J73" s="646">
        <f t="shared" si="32"/>
        <v>0</v>
      </c>
      <c r="K73" s="643">
        <f t="shared" ref="K73:P73" si="49">K74+K75</f>
        <v>0</v>
      </c>
      <c r="L73" s="644">
        <f t="shared" si="49"/>
        <v>0</v>
      </c>
      <c r="M73" s="645">
        <f t="shared" si="49"/>
        <v>0</v>
      </c>
      <c r="N73" s="647">
        <f t="shared" si="49"/>
        <v>0</v>
      </c>
      <c r="O73" s="648">
        <f t="shared" si="49"/>
        <v>0</v>
      </c>
      <c r="P73" s="642">
        <f t="shared" si="49"/>
        <v>0</v>
      </c>
      <c r="Q73" s="136"/>
      <c r="R73" s="136"/>
      <c r="S73" s="136"/>
      <c r="T73" s="136"/>
    </row>
    <row r="74" spans="1:20" s="135" customFormat="1">
      <c r="A74" s="584"/>
      <c r="B74" s="664" t="s">
        <v>417</v>
      </c>
      <c r="C74" s="659" t="str">
        <f>RIGHT('[3]5.Grup_T'!$E$20,(LEN('[3]5.Grup_T'!$E$20)-8))</f>
        <v/>
      </c>
      <c r="D74" s="709">
        <f>IFERROR(SUMIFS('[3]6.Turtas'!$AH$4:$AH$5482,'[3]6.Turtas'!$AI$4:$AI$5482,"",'[3]6.Turtas'!$E$4:$E$5482,$Q74,'[3]6.Turtas'!$F$4:$F$5482,A$54)/1000,0)</f>
        <v>0</v>
      </c>
      <c r="E74" s="621">
        <f>IFERROR($D74*E91/100, 0)</f>
        <v>0</v>
      </c>
      <c r="F74" s="621">
        <f>SUM(G74:I74)</f>
        <v>0</v>
      </c>
      <c r="G74" s="622">
        <f t="shared" ref="G74:I76" si="50">IFERROR($D74*G91/100, 0)</f>
        <v>0</v>
      </c>
      <c r="H74" s="623">
        <f t="shared" si="50"/>
        <v>0</v>
      </c>
      <c r="I74" s="624">
        <f t="shared" si="50"/>
        <v>0</v>
      </c>
      <c r="J74" s="707">
        <f t="shared" si="32"/>
        <v>0</v>
      </c>
      <c r="K74" s="622">
        <f t="shared" ref="K74:P76" si="51">IFERROR($D74*K91/100, 0)</f>
        <v>0</v>
      </c>
      <c r="L74" s="623">
        <f t="shared" si="51"/>
        <v>0</v>
      </c>
      <c r="M74" s="624">
        <f t="shared" si="51"/>
        <v>0</v>
      </c>
      <c r="N74" s="625">
        <f t="shared" si="51"/>
        <v>0</v>
      </c>
      <c r="O74" s="626">
        <f t="shared" si="51"/>
        <v>0</v>
      </c>
      <c r="P74" s="621">
        <f t="shared" si="51"/>
        <v>0</v>
      </c>
      <c r="Q74" s="136" t="str">
        <f>'[3]5.Grup_T'!$E$20</f>
        <v xml:space="preserve">II.6.1. </v>
      </c>
      <c r="R74" s="136"/>
      <c r="S74" s="136"/>
      <c r="T74" s="136"/>
    </row>
    <row r="75" spans="1:20" s="135" customFormat="1">
      <c r="A75" s="584"/>
      <c r="B75" s="649" t="s">
        <v>418</v>
      </c>
      <c r="C75" s="659" t="str">
        <f>RIGHT('[3]5.Grup_T'!$E$21,(LEN('[3]5.Grup_T'!$E$21)-8))</f>
        <v/>
      </c>
      <c r="D75" s="709">
        <f>IFERROR(SUMIFS('[3]6.Turtas'!$AH$4:$AH$5482,'[3]6.Turtas'!$AI$4:$AI$5482,"",'[3]6.Turtas'!$E$4:$E$5482,$Q75,'[3]6.Turtas'!$F$4:$F$5482,A$54)/1000,0)</f>
        <v>0</v>
      </c>
      <c r="E75" s="621">
        <f>IFERROR($D75*E92/100, 0)</f>
        <v>0</v>
      </c>
      <c r="F75" s="621">
        <f>SUM(G75:I75)</f>
        <v>0</v>
      </c>
      <c r="G75" s="622">
        <f t="shared" si="50"/>
        <v>0</v>
      </c>
      <c r="H75" s="623">
        <f t="shared" si="50"/>
        <v>0</v>
      </c>
      <c r="I75" s="624">
        <f t="shared" si="50"/>
        <v>0</v>
      </c>
      <c r="J75" s="707">
        <f t="shared" si="32"/>
        <v>0</v>
      </c>
      <c r="K75" s="622">
        <f t="shared" si="51"/>
        <v>0</v>
      </c>
      <c r="L75" s="623">
        <f t="shared" si="51"/>
        <v>0</v>
      </c>
      <c r="M75" s="624">
        <f t="shared" si="51"/>
        <v>0</v>
      </c>
      <c r="N75" s="625">
        <f t="shared" si="51"/>
        <v>0</v>
      </c>
      <c r="O75" s="626">
        <f t="shared" si="51"/>
        <v>0</v>
      </c>
      <c r="P75" s="621">
        <f t="shared" si="51"/>
        <v>0</v>
      </c>
      <c r="Q75" s="136" t="str">
        <f>'[3]5.Grup_T'!$E$21</f>
        <v xml:space="preserve">II.6.2. </v>
      </c>
      <c r="R75" s="136"/>
      <c r="S75" s="136"/>
      <c r="T75" s="136"/>
    </row>
    <row r="76" spans="1:20" s="135" customFormat="1" ht="15.75" thickBot="1">
      <c r="A76" s="584"/>
      <c r="B76" s="710" t="s">
        <v>419</v>
      </c>
      <c r="C76" s="666" t="str">
        <f>RIGHT('[3]5.Grup_T'!$E$22,(LEN('[3]5.Grup_T'!$E$22)-8))</f>
        <v/>
      </c>
      <c r="D76" s="708">
        <f>IFERROR(SUMIFS('[3]6.Turtas'!$AH$4:$AH$5482,'[3]6.Turtas'!$AI$4:$AI$5482,"",'[3]6.Turtas'!$E$4:$E$5482,$Q76,'[3]6.Turtas'!$F$4:$F$5482,A$54)/1000,0)</f>
        <v>0</v>
      </c>
      <c r="E76" s="711">
        <f>IFERROR($D76*E93/100, 0)</f>
        <v>0</v>
      </c>
      <c r="F76" s="711">
        <f>SUM(G76:I76)</f>
        <v>0</v>
      </c>
      <c r="G76" s="712">
        <f t="shared" si="50"/>
        <v>0</v>
      </c>
      <c r="H76" s="713">
        <f t="shared" si="50"/>
        <v>0</v>
      </c>
      <c r="I76" s="714">
        <f t="shared" si="50"/>
        <v>0</v>
      </c>
      <c r="J76" s="715">
        <f t="shared" si="32"/>
        <v>0</v>
      </c>
      <c r="K76" s="712">
        <f t="shared" si="51"/>
        <v>0</v>
      </c>
      <c r="L76" s="713">
        <f t="shared" si="51"/>
        <v>0</v>
      </c>
      <c r="M76" s="714">
        <f t="shared" si="51"/>
        <v>0</v>
      </c>
      <c r="N76" s="716">
        <f t="shared" si="51"/>
        <v>0</v>
      </c>
      <c r="O76" s="717">
        <f t="shared" si="51"/>
        <v>0</v>
      </c>
      <c r="P76" s="711">
        <f t="shared" si="51"/>
        <v>0</v>
      </c>
      <c r="Q76" s="136" t="str">
        <f>'[3]5.Grup_T'!$E$22</f>
        <v xml:space="preserve">II.6.3. </v>
      </c>
      <c r="R76" s="136"/>
      <c r="S76" s="136"/>
      <c r="T76" s="136"/>
    </row>
    <row r="77" spans="1:20" s="135" customFormat="1" ht="64.5" thickBot="1">
      <c r="A77" s="584"/>
      <c r="B77" s="718" t="s">
        <v>60</v>
      </c>
      <c r="C77" s="594" t="s">
        <v>614</v>
      </c>
      <c r="D77" s="719" t="s">
        <v>252</v>
      </c>
      <c r="E77" s="590" t="s">
        <v>253</v>
      </c>
      <c r="F77" s="590" t="s">
        <v>254</v>
      </c>
      <c r="G77" s="720" t="s">
        <v>255</v>
      </c>
      <c r="H77" s="721" t="s">
        <v>256</v>
      </c>
      <c r="I77" s="722" t="s">
        <v>257</v>
      </c>
      <c r="J77" s="594" t="s">
        <v>258</v>
      </c>
      <c r="K77" s="720" t="s">
        <v>259</v>
      </c>
      <c r="L77" s="721" t="s">
        <v>260</v>
      </c>
      <c r="M77" s="722" t="s">
        <v>261</v>
      </c>
      <c r="N77" s="596" t="s">
        <v>615</v>
      </c>
      <c r="O77" s="597" t="s">
        <v>453</v>
      </c>
      <c r="P77" s="598" t="s">
        <v>454</v>
      </c>
      <c r="Q77" s="136"/>
      <c r="R77" s="136"/>
      <c r="S77" s="136"/>
      <c r="T77" s="136"/>
    </row>
    <row r="78" spans="1:20" s="135" customFormat="1" ht="25.5">
      <c r="A78" s="584"/>
      <c r="B78" s="867" t="s">
        <v>62</v>
      </c>
      <c r="C78" s="724" t="str">
        <f>'[3]6'!C78</f>
        <v>C.1.1  Punktui Tiesiogiai paslaugoms priskirto naudojamo turto buhalterinė įsigijimo vertė</v>
      </c>
      <c r="D78" s="725">
        <f t="shared" ref="D78:D93" si="52">E78+F78+J78+N78+O78+P78</f>
        <v>100</v>
      </c>
      <c r="E78" s="726">
        <f>'[3]6'!E78</f>
        <v>6.5751989855558066E-2</v>
      </c>
      <c r="F78" s="727">
        <f>SUM(G78:I78)</f>
        <v>34.325685702787538</v>
      </c>
      <c r="G78" s="728">
        <f>'[3]6'!G78</f>
        <v>1.1143750520997806</v>
      </c>
      <c r="H78" s="729">
        <f>'[3]6'!H78</f>
        <v>3.5879057209793368</v>
      </c>
      <c r="I78" s="730">
        <f>'[3]6'!I78</f>
        <v>29.623404929708418</v>
      </c>
      <c r="J78" s="727">
        <f t="shared" ref="J78:J93" si="53">SUM(K78:M78)</f>
        <v>62.161972978871987</v>
      </c>
      <c r="K78" s="728">
        <f>'[3]6'!K78</f>
        <v>54.476814069501408</v>
      </c>
      <c r="L78" s="729">
        <f>'[3]6'!L78</f>
        <v>7.6363230083021527</v>
      </c>
      <c r="M78" s="730">
        <f>'[3]6'!M78</f>
        <v>4.8835901068427695E-2</v>
      </c>
      <c r="N78" s="731">
        <f>'[3]6'!N78</f>
        <v>0</v>
      </c>
      <c r="O78" s="732">
        <f>'[3]6'!O78</f>
        <v>0</v>
      </c>
      <c r="P78" s="733">
        <f>'[3]6'!P78</f>
        <v>3.4465893284849161</v>
      </c>
      <c r="Q78" s="136" t="s">
        <v>616</v>
      </c>
      <c r="R78" s="136"/>
      <c r="S78" s="136"/>
      <c r="T78" s="136"/>
    </row>
    <row r="79" spans="1:20" s="135" customFormat="1" ht="25.5">
      <c r="A79" s="584"/>
      <c r="B79" s="868" t="s">
        <v>66</v>
      </c>
      <c r="C79" s="735" t="str">
        <f>'[3]6'!C79</f>
        <v>C.1.2.  Punktui Tiesiogiai paslaugoms priskirto naudojamo turto buhalterinė įsigijimo vertė</v>
      </c>
      <c r="D79" s="736">
        <f t="shared" si="52"/>
        <v>100</v>
      </c>
      <c r="E79" s="737">
        <f>'[3]6'!E79</f>
        <v>6.5751989855558066E-2</v>
      </c>
      <c r="F79" s="738">
        <f t="shared" ref="F79:F93" si="54">SUM(G79:I79)</f>
        <v>34.325685702787538</v>
      </c>
      <c r="G79" s="739">
        <f>'[3]6'!G79</f>
        <v>1.1143750520997806</v>
      </c>
      <c r="H79" s="740">
        <f>'[3]6'!H79</f>
        <v>3.5879057209793368</v>
      </c>
      <c r="I79" s="741">
        <f>'[3]6'!I79</f>
        <v>29.623404929708418</v>
      </c>
      <c r="J79" s="738">
        <f t="shared" si="53"/>
        <v>62.161972978871987</v>
      </c>
      <c r="K79" s="739">
        <f>'[3]6'!K79</f>
        <v>54.476814069501408</v>
      </c>
      <c r="L79" s="740">
        <f>'[3]6'!L79</f>
        <v>7.6363230083021527</v>
      </c>
      <c r="M79" s="741">
        <f>'[3]6'!M79</f>
        <v>4.8835901068427695E-2</v>
      </c>
      <c r="N79" s="742">
        <f>'[3]6'!N79</f>
        <v>0</v>
      </c>
      <c r="O79" s="743">
        <f>'[3]6'!O79</f>
        <v>0</v>
      </c>
      <c r="P79" s="744">
        <f>'[3]6'!P79</f>
        <v>3.4465893284849161</v>
      </c>
      <c r="Q79" s="136" t="s">
        <v>617</v>
      </c>
      <c r="R79" s="136"/>
      <c r="S79" s="136"/>
      <c r="T79" s="136"/>
    </row>
    <row r="80" spans="1:20" s="135" customFormat="1" ht="25.5">
      <c r="A80" s="584"/>
      <c r="B80" s="868" t="s">
        <v>68</v>
      </c>
      <c r="C80" s="735" t="str">
        <f>'[3]6'!C80</f>
        <v>C.1.3.  Punktui Tiesiogiai paslaugoms priskirto naudojamo turto buhalterinė įsigijimo vertė</v>
      </c>
      <c r="D80" s="736">
        <f t="shared" si="52"/>
        <v>100</v>
      </c>
      <c r="E80" s="737">
        <f>'[3]6'!E80</f>
        <v>6.5751989855558066E-2</v>
      </c>
      <c r="F80" s="738">
        <f t="shared" si="54"/>
        <v>34.325685702787538</v>
      </c>
      <c r="G80" s="739">
        <f>'[3]6'!G80</f>
        <v>1.1143750520997806</v>
      </c>
      <c r="H80" s="740">
        <f>'[3]6'!H80</f>
        <v>3.5879057209793368</v>
      </c>
      <c r="I80" s="741">
        <f>'[3]6'!I80</f>
        <v>29.623404929708418</v>
      </c>
      <c r="J80" s="738">
        <f t="shared" si="53"/>
        <v>62.161972978871987</v>
      </c>
      <c r="K80" s="739">
        <f>'[3]6'!K80</f>
        <v>54.476814069501408</v>
      </c>
      <c r="L80" s="740">
        <f>'[3]6'!L80</f>
        <v>7.6363230083021527</v>
      </c>
      <c r="M80" s="741">
        <f>'[3]6'!M80</f>
        <v>4.8835901068427695E-2</v>
      </c>
      <c r="N80" s="742">
        <f>'[3]6'!N80</f>
        <v>0</v>
      </c>
      <c r="O80" s="743">
        <f>'[3]6'!O80</f>
        <v>0</v>
      </c>
      <c r="P80" s="744">
        <f>'[3]6'!P80</f>
        <v>3.4465893284849161</v>
      </c>
      <c r="Q80" s="136" t="s">
        <v>618</v>
      </c>
      <c r="R80" s="136"/>
      <c r="S80" s="136"/>
      <c r="T80" s="136"/>
    </row>
    <row r="81" spans="1:20" s="135" customFormat="1" ht="25.5">
      <c r="A81" s="584"/>
      <c r="B81" s="869" t="s">
        <v>70</v>
      </c>
      <c r="C81" s="735" t="str">
        <f>'[3]6'!C81</f>
        <v>C.2.1  Punktui Tiesiogiai paslaugoms priskirto naudojamo turto buhalterinė įsigijimo vertė</v>
      </c>
      <c r="D81" s="736">
        <f t="shared" si="52"/>
        <v>100</v>
      </c>
      <c r="E81" s="737">
        <f>'[3]6'!E81</f>
        <v>6.5751989855558066E-2</v>
      </c>
      <c r="F81" s="738">
        <f t="shared" si="54"/>
        <v>34.325685702787538</v>
      </c>
      <c r="G81" s="739">
        <f>'[3]6'!G81</f>
        <v>1.1143750520997806</v>
      </c>
      <c r="H81" s="740">
        <f>'[3]6'!H81</f>
        <v>3.5879057209793368</v>
      </c>
      <c r="I81" s="741">
        <f>'[3]6'!I81</f>
        <v>29.623404929708418</v>
      </c>
      <c r="J81" s="738">
        <f t="shared" si="53"/>
        <v>62.161972978871987</v>
      </c>
      <c r="K81" s="739">
        <f>'[3]6'!K81</f>
        <v>54.476814069501408</v>
      </c>
      <c r="L81" s="740">
        <f>'[3]6'!L81</f>
        <v>7.6363230083021527</v>
      </c>
      <c r="M81" s="741">
        <f>'[3]6'!M81</f>
        <v>4.8835901068427695E-2</v>
      </c>
      <c r="N81" s="742">
        <f>'[3]6'!N81</f>
        <v>0</v>
      </c>
      <c r="O81" s="743">
        <f>'[3]6'!O81</f>
        <v>0</v>
      </c>
      <c r="P81" s="744">
        <f>'[3]6'!P81</f>
        <v>3.4465893284849161</v>
      </c>
      <c r="Q81" s="136" t="s">
        <v>619</v>
      </c>
      <c r="R81" s="136"/>
      <c r="S81" s="136"/>
      <c r="T81" s="136"/>
    </row>
    <row r="82" spans="1:20" s="135" customFormat="1" ht="25.5">
      <c r="A82" s="584"/>
      <c r="B82" s="868" t="s">
        <v>72</v>
      </c>
      <c r="C82" s="735" t="str">
        <f>'[3]6'!C82</f>
        <v>C.2.2. Punktui Tiesiogiai paslaugoms priskirto naudojamo turto buhalterinė įsigijimo vertė</v>
      </c>
      <c r="D82" s="736">
        <f t="shared" si="52"/>
        <v>100</v>
      </c>
      <c r="E82" s="737">
        <f>'[3]6'!E82</f>
        <v>6.5751989855558066E-2</v>
      </c>
      <c r="F82" s="738">
        <f t="shared" si="54"/>
        <v>34.325685702787538</v>
      </c>
      <c r="G82" s="739">
        <f>'[3]6'!G82</f>
        <v>1.1143750520997806</v>
      </c>
      <c r="H82" s="740">
        <f>'[3]6'!H82</f>
        <v>3.5879057209793368</v>
      </c>
      <c r="I82" s="741">
        <f>'[3]6'!I82</f>
        <v>29.623404929708418</v>
      </c>
      <c r="J82" s="738">
        <f t="shared" si="53"/>
        <v>62.161972978871987</v>
      </c>
      <c r="K82" s="739">
        <f>'[3]6'!K82</f>
        <v>54.476814069501408</v>
      </c>
      <c r="L82" s="740">
        <f>'[3]6'!L82</f>
        <v>7.6363230083021527</v>
      </c>
      <c r="M82" s="741">
        <f>'[3]6'!M82</f>
        <v>4.8835901068427695E-2</v>
      </c>
      <c r="N82" s="742">
        <f>'[3]6'!N82</f>
        <v>0</v>
      </c>
      <c r="O82" s="743">
        <f>'[3]6'!O82</f>
        <v>0</v>
      </c>
      <c r="P82" s="744">
        <f>'[3]6'!P82</f>
        <v>3.4465893284849161</v>
      </c>
      <c r="Q82" s="136" t="s">
        <v>620</v>
      </c>
      <c r="R82" s="136"/>
      <c r="S82" s="136"/>
      <c r="T82" s="136"/>
    </row>
    <row r="83" spans="1:20" s="135" customFormat="1" ht="25.5">
      <c r="A83" s="584"/>
      <c r="B83" s="868" t="s">
        <v>462</v>
      </c>
      <c r="C83" s="735" t="str">
        <f>'[3]6'!C83</f>
        <v>C.2.3  Punktui Tiesiogiai paslaugoms priskirto naudojamo turto buhalterinė įsigijimo vertė</v>
      </c>
      <c r="D83" s="736">
        <f t="shared" si="52"/>
        <v>100</v>
      </c>
      <c r="E83" s="737">
        <f>'[3]6'!E83</f>
        <v>6.5751989855558066E-2</v>
      </c>
      <c r="F83" s="738">
        <f t="shared" si="54"/>
        <v>34.325685702787538</v>
      </c>
      <c r="G83" s="739">
        <f>'[3]6'!G83</f>
        <v>1.1143750520997806</v>
      </c>
      <c r="H83" s="740">
        <f>'[3]6'!H83</f>
        <v>3.5879057209793368</v>
      </c>
      <c r="I83" s="741">
        <f>'[3]6'!I83</f>
        <v>29.623404929708418</v>
      </c>
      <c r="J83" s="738">
        <f t="shared" si="53"/>
        <v>62.161972978871987</v>
      </c>
      <c r="K83" s="739">
        <f>'[3]6'!K83</f>
        <v>54.476814069501408</v>
      </c>
      <c r="L83" s="740">
        <f>'[3]6'!L83</f>
        <v>7.6363230083021527</v>
      </c>
      <c r="M83" s="741">
        <f>'[3]6'!M83</f>
        <v>4.8835901068427695E-2</v>
      </c>
      <c r="N83" s="742">
        <f>'[3]6'!N83</f>
        <v>0</v>
      </c>
      <c r="O83" s="743">
        <f>'[3]6'!O83</f>
        <v>0</v>
      </c>
      <c r="P83" s="744">
        <f>'[3]6'!P83</f>
        <v>3.4465893284849161</v>
      </c>
      <c r="Q83" s="136" t="s">
        <v>621</v>
      </c>
      <c r="R83" s="136"/>
      <c r="S83" s="136"/>
      <c r="T83" s="136"/>
    </row>
    <row r="84" spans="1:20" s="135" customFormat="1" ht="25.5">
      <c r="A84" s="584"/>
      <c r="B84" s="868" t="s">
        <v>466</v>
      </c>
      <c r="C84" s="735" t="str">
        <f>'[3]6'!C84</f>
        <v>C.2.4  Punktui Tiesiogiai paslaugoms priskirto naudojamo turto buhalterinė įsigijimo vertė</v>
      </c>
      <c r="D84" s="736">
        <f t="shared" si="52"/>
        <v>100</v>
      </c>
      <c r="E84" s="737">
        <f>'[3]6'!E84</f>
        <v>6.5751989855558066E-2</v>
      </c>
      <c r="F84" s="738">
        <f t="shared" si="54"/>
        <v>34.325685702787538</v>
      </c>
      <c r="G84" s="739">
        <f>'[3]6'!G84</f>
        <v>1.1143750520997806</v>
      </c>
      <c r="H84" s="740">
        <f>'[3]6'!H84</f>
        <v>3.5879057209793368</v>
      </c>
      <c r="I84" s="741">
        <f>'[3]6'!I84</f>
        <v>29.623404929708418</v>
      </c>
      <c r="J84" s="738">
        <f t="shared" si="53"/>
        <v>62.161972978871987</v>
      </c>
      <c r="K84" s="739">
        <f>'[3]6'!K84</f>
        <v>54.476814069501408</v>
      </c>
      <c r="L84" s="740">
        <f>'[3]6'!L84</f>
        <v>7.6363230083021527</v>
      </c>
      <c r="M84" s="741">
        <f>'[3]6'!M84</f>
        <v>4.8835901068427695E-2</v>
      </c>
      <c r="N84" s="742">
        <f>'[3]6'!N84</f>
        <v>0</v>
      </c>
      <c r="O84" s="743">
        <f>'[3]6'!O84</f>
        <v>0</v>
      </c>
      <c r="P84" s="744">
        <f>'[3]6'!P84</f>
        <v>3.4465893284849161</v>
      </c>
      <c r="Q84" s="136" t="s">
        <v>622</v>
      </c>
      <c r="R84" s="136"/>
      <c r="S84" s="136"/>
      <c r="T84" s="136"/>
    </row>
    <row r="85" spans="1:20" s="135" customFormat="1" ht="25.5">
      <c r="A85" s="584"/>
      <c r="B85" s="869" t="s">
        <v>470</v>
      </c>
      <c r="C85" s="735" t="str">
        <f>'[3]6'!C85</f>
        <v>C.3.1.  Punktui Tiesiogiai paslaugoms priskirto naudojamo turto buhalterinė įsigijimo vertė</v>
      </c>
      <c r="D85" s="736">
        <f t="shared" si="52"/>
        <v>100</v>
      </c>
      <c r="E85" s="737">
        <f>'[3]6'!E85</f>
        <v>6.5751989855558066E-2</v>
      </c>
      <c r="F85" s="738">
        <f t="shared" si="54"/>
        <v>34.325685702787538</v>
      </c>
      <c r="G85" s="739">
        <f>'[3]6'!G85</f>
        <v>1.1143750520997806</v>
      </c>
      <c r="H85" s="740">
        <f>'[3]6'!H85</f>
        <v>3.5879057209793368</v>
      </c>
      <c r="I85" s="741">
        <f>'[3]6'!I85</f>
        <v>29.623404929708418</v>
      </c>
      <c r="J85" s="738">
        <f t="shared" si="53"/>
        <v>62.161972978871987</v>
      </c>
      <c r="K85" s="739">
        <f>'[3]6'!K85</f>
        <v>54.476814069501408</v>
      </c>
      <c r="L85" s="740">
        <f>'[3]6'!L85</f>
        <v>7.6363230083021527</v>
      </c>
      <c r="M85" s="741">
        <f>'[3]6'!M85</f>
        <v>4.8835901068427695E-2</v>
      </c>
      <c r="N85" s="742">
        <f>'[3]6'!N85</f>
        <v>0</v>
      </c>
      <c r="O85" s="743">
        <f>'[3]6'!O85</f>
        <v>0</v>
      </c>
      <c r="P85" s="744">
        <f>'[3]6'!P85</f>
        <v>3.4465893284849161</v>
      </c>
      <c r="Q85" s="136" t="s">
        <v>623</v>
      </c>
      <c r="R85" s="136"/>
      <c r="S85" s="136"/>
      <c r="T85" s="136"/>
    </row>
    <row r="86" spans="1:20" s="135" customFormat="1" ht="25.5">
      <c r="A86" s="584"/>
      <c r="B86" s="869" t="s">
        <v>474</v>
      </c>
      <c r="C86" s="735" t="str">
        <f>'[3]6'!C86</f>
        <v>C.3.2.  Punktui Tiesiogiai paslaugoms priskirto naudojamo turto buhalterinė įsigijimo vertė</v>
      </c>
      <c r="D86" s="736">
        <f t="shared" si="52"/>
        <v>100</v>
      </c>
      <c r="E86" s="737">
        <f>'[3]6'!E86</f>
        <v>6.5751989855558066E-2</v>
      </c>
      <c r="F86" s="738">
        <f t="shared" si="54"/>
        <v>34.325685702787538</v>
      </c>
      <c r="G86" s="739">
        <f>'[3]6'!G86</f>
        <v>1.1143750520997806</v>
      </c>
      <c r="H86" s="740">
        <f>'[3]6'!H86</f>
        <v>3.5879057209793368</v>
      </c>
      <c r="I86" s="741">
        <f>'[3]6'!I86</f>
        <v>29.623404929708418</v>
      </c>
      <c r="J86" s="738">
        <f t="shared" si="53"/>
        <v>62.161972978871987</v>
      </c>
      <c r="K86" s="739">
        <f>'[3]6'!K86</f>
        <v>54.476814069501408</v>
      </c>
      <c r="L86" s="740">
        <f>'[3]6'!L86</f>
        <v>7.6363230083021527</v>
      </c>
      <c r="M86" s="741">
        <f>'[3]6'!M86</f>
        <v>4.8835901068427695E-2</v>
      </c>
      <c r="N86" s="742">
        <f>'[3]6'!N86</f>
        <v>0</v>
      </c>
      <c r="O86" s="743">
        <f>'[3]6'!O86</f>
        <v>0</v>
      </c>
      <c r="P86" s="744">
        <f>'[3]6'!P86</f>
        <v>3.4465893284849161</v>
      </c>
      <c r="Q86" s="136" t="s">
        <v>624</v>
      </c>
      <c r="R86" s="136"/>
      <c r="S86" s="136"/>
      <c r="T86" s="136"/>
    </row>
    <row r="87" spans="1:20" s="135" customFormat="1" ht="25.5">
      <c r="A87" s="584"/>
      <c r="B87" s="869" t="s">
        <v>490</v>
      </c>
      <c r="C87" s="735" t="str">
        <f>'[3]6'!C87</f>
        <v>C.4.1  Punktui Tiesiogiai paslaugoms priskirto naudojamo turto buhalterinė įsigijimo vertė</v>
      </c>
      <c r="D87" s="736">
        <f t="shared" si="52"/>
        <v>100</v>
      </c>
      <c r="E87" s="737">
        <f>'[3]6'!E87</f>
        <v>6.5751989855558066E-2</v>
      </c>
      <c r="F87" s="738">
        <f t="shared" si="54"/>
        <v>34.325685702787538</v>
      </c>
      <c r="G87" s="739">
        <f>'[3]6'!G87</f>
        <v>1.1143750520997806</v>
      </c>
      <c r="H87" s="740">
        <f>'[3]6'!H87</f>
        <v>3.5879057209793368</v>
      </c>
      <c r="I87" s="741">
        <f>'[3]6'!I87</f>
        <v>29.623404929708418</v>
      </c>
      <c r="J87" s="738">
        <f t="shared" si="53"/>
        <v>62.161972978871987</v>
      </c>
      <c r="K87" s="739">
        <f>'[3]6'!K87</f>
        <v>54.476814069501408</v>
      </c>
      <c r="L87" s="740">
        <f>'[3]6'!L87</f>
        <v>7.6363230083021527</v>
      </c>
      <c r="M87" s="741">
        <f>'[3]6'!M87</f>
        <v>4.8835901068427695E-2</v>
      </c>
      <c r="N87" s="742">
        <f>'[3]6'!N87</f>
        <v>0</v>
      </c>
      <c r="O87" s="743">
        <f>'[3]6'!O87</f>
        <v>0</v>
      </c>
      <c r="P87" s="744">
        <f>'[3]6'!P87</f>
        <v>3.4465893284849161</v>
      </c>
      <c r="Q87" s="136" t="s">
        <v>625</v>
      </c>
      <c r="R87" s="136"/>
      <c r="S87" s="136"/>
      <c r="T87" s="136"/>
    </row>
    <row r="88" spans="1:20" s="135" customFormat="1" ht="25.5">
      <c r="A88" s="584"/>
      <c r="B88" s="869" t="s">
        <v>492</v>
      </c>
      <c r="C88" s="735" t="str">
        <f>'[3]6'!C88</f>
        <v>C.4.2  Punktui Tiesiogiai paslaugoms priskirto naudojamo turto buhalterinė įsigijimo vertė</v>
      </c>
      <c r="D88" s="736">
        <f t="shared" si="52"/>
        <v>100</v>
      </c>
      <c r="E88" s="737">
        <f>'[3]6'!E88</f>
        <v>6.5751989855558066E-2</v>
      </c>
      <c r="F88" s="738">
        <f t="shared" si="54"/>
        <v>34.325685702787538</v>
      </c>
      <c r="G88" s="739">
        <f>'[3]6'!G88</f>
        <v>1.1143750520997806</v>
      </c>
      <c r="H88" s="740">
        <f>'[3]6'!H88</f>
        <v>3.5879057209793368</v>
      </c>
      <c r="I88" s="741">
        <f>'[3]6'!I88</f>
        <v>29.623404929708418</v>
      </c>
      <c r="J88" s="738">
        <f t="shared" si="53"/>
        <v>62.161972978871987</v>
      </c>
      <c r="K88" s="739">
        <f>'[3]6'!K88</f>
        <v>54.476814069501408</v>
      </c>
      <c r="L88" s="740">
        <f>'[3]6'!L88</f>
        <v>7.6363230083021527</v>
      </c>
      <c r="M88" s="741">
        <f>'[3]6'!M88</f>
        <v>4.8835901068427695E-2</v>
      </c>
      <c r="N88" s="742">
        <f>'[3]6'!N88</f>
        <v>0</v>
      </c>
      <c r="O88" s="743">
        <f>'[3]6'!O88</f>
        <v>0</v>
      </c>
      <c r="P88" s="744">
        <f>'[3]6'!P88</f>
        <v>3.4465893284849161</v>
      </c>
      <c r="Q88" s="136" t="s">
        <v>626</v>
      </c>
      <c r="R88" s="136"/>
      <c r="S88" s="136"/>
      <c r="T88" s="136"/>
    </row>
    <row r="89" spans="1:20" s="135" customFormat="1" ht="25.5">
      <c r="A89" s="584"/>
      <c r="B89" s="869" t="s">
        <v>627</v>
      </c>
      <c r="C89" s="735" t="str">
        <f>'[3]6'!C89</f>
        <v>C.5.1  Punktui Tiesiogiai paslaugoms priskirto naudojamo turto buhalterinė įsigijimo vertė</v>
      </c>
      <c r="D89" s="736">
        <f t="shared" si="52"/>
        <v>100</v>
      </c>
      <c r="E89" s="737">
        <f>'[3]6'!E89</f>
        <v>6.5751989855558066E-2</v>
      </c>
      <c r="F89" s="738">
        <f t="shared" si="54"/>
        <v>34.325685702787538</v>
      </c>
      <c r="G89" s="739">
        <f>'[3]6'!G89</f>
        <v>1.1143750520997806</v>
      </c>
      <c r="H89" s="740">
        <f>'[3]6'!H89</f>
        <v>3.5879057209793368</v>
      </c>
      <c r="I89" s="741">
        <f>'[3]6'!I89</f>
        <v>29.623404929708418</v>
      </c>
      <c r="J89" s="738">
        <f t="shared" si="53"/>
        <v>62.161972978871987</v>
      </c>
      <c r="K89" s="739">
        <f>'[3]6'!K89</f>
        <v>54.476814069501408</v>
      </c>
      <c r="L89" s="740">
        <f>'[3]6'!L89</f>
        <v>7.6363230083021527</v>
      </c>
      <c r="M89" s="741">
        <f>'[3]6'!M89</f>
        <v>4.8835901068427695E-2</v>
      </c>
      <c r="N89" s="742">
        <f>'[3]6'!N89</f>
        <v>0</v>
      </c>
      <c r="O89" s="743">
        <f>'[3]6'!O89</f>
        <v>0</v>
      </c>
      <c r="P89" s="744">
        <f>'[3]6'!P89</f>
        <v>3.4465893284849161</v>
      </c>
      <c r="Q89" s="136" t="s">
        <v>628</v>
      </c>
      <c r="R89" s="136"/>
      <c r="S89" s="136"/>
      <c r="T89" s="136"/>
    </row>
    <row r="90" spans="1:20" s="135" customFormat="1" ht="25.5">
      <c r="A90" s="584"/>
      <c r="B90" s="869" t="s">
        <v>629</v>
      </c>
      <c r="C90" s="735" t="str">
        <f>'[3]6'!C90</f>
        <v>C.5.2.  Punktui Tiesiogiai paslaugoms priskirto naudojamo turto buhalterinė įsigijimo vertė</v>
      </c>
      <c r="D90" s="736">
        <f t="shared" si="52"/>
        <v>100</v>
      </c>
      <c r="E90" s="737">
        <f>'[3]6'!E90</f>
        <v>6.5751989855558066E-2</v>
      </c>
      <c r="F90" s="738">
        <f t="shared" si="54"/>
        <v>34.325685702787538</v>
      </c>
      <c r="G90" s="739">
        <f>'[3]6'!G90</f>
        <v>1.1143750520997806</v>
      </c>
      <c r="H90" s="740">
        <f>'[3]6'!H90</f>
        <v>3.5879057209793368</v>
      </c>
      <c r="I90" s="741">
        <f>'[3]6'!I90</f>
        <v>29.623404929708418</v>
      </c>
      <c r="J90" s="738">
        <f t="shared" si="53"/>
        <v>62.161972978871987</v>
      </c>
      <c r="K90" s="739">
        <f>'[3]6'!K90</f>
        <v>54.476814069501408</v>
      </c>
      <c r="L90" s="740">
        <f>'[3]6'!L90</f>
        <v>7.6363230083021527</v>
      </c>
      <c r="M90" s="741">
        <f>'[3]6'!M90</f>
        <v>4.8835901068427695E-2</v>
      </c>
      <c r="N90" s="742">
        <f>'[3]6'!N90</f>
        <v>0</v>
      </c>
      <c r="O90" s="743">
        <f>'[3]6'!O90</f>
        <v>0</v>
      </c>
      <c r="P90" s="744">
        <f>'[3]6'!P90</f>
        <v>3.4465893284849161</v>
      </c>
      <c r="Q90" s="136" t="s">
        <v>630</v>
      </c>
      <c r="R90" s="136"/>
      <c r="S90" s="136"/>
      <c r="T90" s="136"/>
    </row>
    <row r="91" spans="1:20" s="135" customFormat="1" ht="25.5">
      <c r="A91" s="584"/>
      <c r="B91" s="868" t="s">
        <v>631</v>
      </c>
      <c r="C91" s="735" t="str">
        <f>'[3]6'!C91</f>
        <v>C.6.1.  Punktui Tiesiogiai paslaugoms priskirto naudojamo turto buhalterinė įsigijimo vertė</v>
      </c>
      <c r="D91" s="736">
        <f t="shared" si="52"/>
        <v>100</v>
      </c>
      <c r="E91" s="737">
        <f>'[3]6'!E91</f>
        <v>6.5751989855558066E-2</v>
      </c>
      <c r="F91" s="738">
        <f t="shared" si="54"/>
        <v>34.325685702787538</v>
      </c>
      <c r="G91" s="739">
        <f>'[3]6'!G91</f>
        <v>1.1143750520997806</v>
      </c>
      <c r="H91" s="740">
        <f>'[3]6'!H91</f>
        <v>3.5879057209793368</v>
      </c>
      <c r="I91" s="741">
        <f>'[3]6'!I91</f>
        <v>29.623404929708418</v>
      </c>
      <c r="J91" s="738">
        <f t="shared" si="53"/>
        <v>62.161972978871987</v>
      </c>
      <c r="K91" s="739">
        <f>'[3]6'!K91</f>
        <v>54.476814069501408</v>
      </c>
      <c r="L91" s="740">
        <f>'[3]6'!L91</f>
        <v>7.6363230083021527</v>
      </c>
      <c r="M91" s="741">
        <f>'[3]6'!M91</f>
        <v>4.8835901068427695E-2</v>
      </c>
      <c r="N91" s="742">
        <f>'[3]6'!N91</f>
        <v>0</v>
      </c>
      <c r="O91" s="743">
        <f>'[3]6'!O91</f>
        <v>0</v>
      </c>
      <c r="P91" s="744">
        <f>'[3]6'!P91</f>
        <v>3.4465893284849161</v>
      </c>
      <c r="Q91" s="136" t="s">
        <v>632</v>
      </c>
      <c r="R91" s="136"/>
      <c r="S91" s="136"/>
      <c r="T91" s="136"/>
    </row>
    <row r="92" spans="1:20" s="135" customFormat="1" ht="25.5">
      <c r="A92" s="584"/>
      <c r="B92" s="869" t="s">
        <v>633</v>
      </c>
      <c r="C92" s="755" t="str">
        <f>'[3]6'!C92</f>
        <v>C.6.2.  Punktui Tiesiogiai paslaugoms priskirto naudojamo turto buhalterinė įsigijimo vertė</v>
      </c>
      <c r="D92" s="870">
        <f t="shared" si="52"/>
        <v>100</v>
      </c>
      <c r="E92" s="871">
        <f>'[3]6'!E92</f>
        <v>6.5751989855558066E-2</v>
      </c>
      <c r="F92" s="872">
        <f t="shared" si="54"/>
        <v>34.325685702787538</v>
      </c>
      <c r="G92" s="873">
        <f>'[3]6'!G92</f>
        <v>1.1143750520997806</v>
      </c>
      <c r="H92" s="874">
        <f>'[3]6'!H92</f>
        <v>3.5879057209793368</v>
      </c>
      <c r="I92" s="875">
        <f>'[3]6'!I92</f>
        <v>29.623404929708418</v>
      </c>
      <c r="J92" s="872">
        <f t="shared" si="53"/>
        <v>62.161972978871987</v>
      </c>
      <c r="K92" s="873">
        <f>'[3]6'!K92</f>
        <v>54.476814069501408</v>
      </c>
      <c r="L92" s="874">
        <f>'[3]6'!L92</f>
        <v>7.6363230083021527</v>
      </c>
      <c r="M92" s="875">
        <f>'[3]6'!M92</f>
        <v>4.8835901068427695E-2</v>
      </c>
      <c r="N92" s="876">
        <f>'[3]6'!N92</f>
        <v>0</v>
      </c>
      <c r="O92" s="877">
        <f>'[3]6'!O92</f>
        <v>0</v>
      </c>
      <c r="P92" s="878">
        <f>'[3]6'!P92</f>
        <v>3.4465893284849161</v>
      </c>
      <c r="Q92" s="136" t="s">
        <v>634</v>
      </c>
      <c r="R92" s="136"/>
      <c r="S92" s="136"/>
      <c r="T92" s="136"/>
    </row>
    <row r="93" spans="1:20" s="135" customFormat="1" ht="26.25" thickBot="1">
      <c r="A93" s="584"/>
      <c r="B93" s="879" t="s">
        <v>635</v>
      </c>
      <c r="C93" s="766" t="str">
        <f>'[3]6'!C93</f>
        <v>C.6.3.  Punktui Tiesiogiai paslaugoms priskirto naudojamo turto buhalterinė įsigijimo vertė</v>
      </c>
      <c r="D93" s="880">
        <f t="shared" si="52"/>
        <v>100</v>
      </c>
      <c r="E93" s="881">
        <f>'[3]6'!E93</f>
        <v>6.5751989855558066E-2</v>
      </c>
      <c r="F93" s="882">
        <f t="shared" si="54"/>
        <v>34.325685702787538</v>
      </c>
      <c r="G93" s="883">
        <f>'[3]6'!G93</f>
        <v>1.1143750520997806</v>
      </c>
      <c r="H93" s="884">
        <f>'[3]6'!H93</f>
        <v>3.5879057209793368</v>
      </c>
      <c r="I93" s="885">
        <f>'[3]6'!I93</f>
        <v>29.623404929708418</v>
      </c>
      <c r="J93" s="886">
        <f t="shared" si="53"/>
        <v>62.161972978871987</v>
      </c>
      <c r="K93" s="883">
        <f>'[3]6'!K93</f>
        <v>54.476814069501408</v>
      </c>
      <c r="L93" s="884">
        <f>'[3]6'!L93</f>
        <v>7.6363230083021527</v>
      </c>
      <c r="M93" s="885">
        <f>'[3]6'!M93</f>
        <v>4.8835901068427695E-2</v>
      </c>
      <c r="N93" s="887">
        <f>'[3]6'!N93</f>
        <v>0</v>
      </c>
      <c r="O93" s="888">
        <f>'[3]6'!O93</f>
        <v>0</v>
      </c>
      <c r="P93" s="881">
        <f>'[3]6'!P93</f>
        <v>3.4465893284849161</v>
      </c>
      <c r="Q93" s="136" t="s">
        <v>636</v>
      </c>
      <c r="R93" s="136"/>
      <c r="S93" s="136"/>
      <c r="T93" s="136"/>
    </row>
    <row r="94" spans="1:20" ht="16.5" thickTop="1" thickBot="1">
      <c r="A94" s="584" t="s">
        <v>637</v>
      </c>
      <c r="B94" s="599" t="s">
        <v>74</v>
      </c>
      <c r="C94" s="600" t="s">
        <v>638</v>
      </c>
      <c r="D94" s="601">
        <f t="shared" ref="D94:P94" si="55">D95+D99+D104+D106+D109+D112</f>
        <v>14.426272281880792</v>
      </c>
      <c r="E94" s="602">
        <f t="shared" si="55"/>
        <v>2.6353176899881774</v>
      </c>
      <c r="F94" s="602">
        <f t="shared" si="55"/>
        <v>4.8804957410427416</v>
      </c>
      <c r="G94" s="603">
        <f t="shared" si="55"/>
        <v>1.4611629272369626</v>
      </c>
      <c r="H94" s="604">
        <f t="shared" si="55"/>
        <v>0.62248294015437011</v>
      </c>
      <c r="I94" s="605">
        <f t="shared" si="55"/>
        <v>2.7968498736514089</v>
      </c>
      <c r="J94" s="606">
        <f t="shared" si="55"/>
        <v>6.5178920761747676</v>
      </c>
      <c r="K94" s="603">
        <f t="shared" si="55"/>
        <v>4.2068349960219971</v>
      </c>
      <c r="L94" s="604">
        <f t="shared" si="55"/>
        <v>2.2012924539731316</v>
      </c>
      <c r="M94" s="605">
        <f t="shared" si="55"/>
        <v>0.10976462617963996</v>
      </c>
      <c r="N94" s="607">
        <f t="shared" si="55"/>
        <v>0</v>
      </c>
      <c r="O94" s="608">
        <f t="shared" si="55"/>
        <v>0</v>
      </c>
      <c r="P94" s="602">
        <f t="shared" si="55"/>
        <v>0.39256677467510448</v>
      </c>
      <c r="R94" s="136"/>
      <c r="S94" s="136"/>
      <c r="T94" s="136"/>
    </row>
    <row r="95" spans="1:20" ht="15.75" thickTop="1">
      <c r="A95" s="584"/>
      <c r="B95" s="609" t="s">
        <v>495</v>
      </c>
      <c r="C95" s="610" t="s">
        <v>6</v>
      </c>
      <c r="D95" s="611">
        <f>SUM(D96:D98)</f>
        <v>0.29897128626855579</v>
      </c>
      <c r="E95" s="612">
        <f>SUM(E96:E98)</f>
        <v>0</v>
      </c>
      <c r="F95" s="612">
        <f>SUM(G95:I95)</f>
        <v>0</v>
      </c>
      <c r="G95" s="613">
        <f>SUM(G96:G98)</f>
        <v>0</v>
      </c>
      <c r="H95" s="614">
        <f>SUM(H96:H98)</f>
        <v>0</v>
      </c>
      <c r="I95" s="615">
        <f>SUM(I96:I98)</f>
        <v>0</v>
      </c>
      <c r="J95" s="616">
        <f t="shared" ref="J95:J115" si="56">SUM(K95:M95)</f>
        <v>0.29897128626855579</v>
      </c>
      <c r="K95" s="613">
        <f t="shared" ref="K95:P95" si="57">SUM(K96:K98)</f>
        <v>0</v>
      </c>
      <c r="L95" s="614">
        <f t="shared" si="57"/>
        <v>0.29897128626855579</v>
      </c>
      <c r="M95" s="615">
        <f t="shared" si="57"/>
        <v>0</v>
      </c>
      <c r="N95" s="617">
        <f t="shared" si="57"/>
        <v>0</v>
      </c>
      <c r="O95" s="618">
        <f t="shared" si="57"/>
        <v>0</v>
      </c>
      <c r="P95" s="612">
        <f t="shared" si="57"/>
        <v>0</v>
      </c>
      <c r="R95" s="136"/>
      <c r="S95" s="136"/>
      <c r="T95" s="136"/>
    </row>
    <row r="96" spans="1:20">
      <c r="A96" s="584"/>
      <c r="B96" s="619" t="s">
        <v>496</v>
      </c>
      <c r="C96" s="620" t="s">
        <v>8</v>
      </c>
      <c r="D96" s="706">
        <f>IFERROR(SUMIFS('[3]6.Turtas'!$AH$4:$AH$5482,'[3]6.Turtas'!$AI$4:$AI$5482,"",'[3]6.Turtas'!$E$4:$E$5482,$Q96,'[3]6.Turtas'!$F$4:$F$5482,A$94)/1000,0)</f>
        <v>0.29897128626855579</v>
      </c>
      <c r="E96" s="621">
        <f>IFERROR($D96*E117/100, 0)</f>
        <v>0</v>
      </c>
      <c r="F96" s="621">
        <f>SUM(G96:I96)</f>
        <v>0</v>
      </c>
      <c r="G96" s="622">
        <f t="shared" ref="G96:I98" si="58">IFERROR($D96*G117/100, 0)</f>
        <v>0</v>
      </c>
      <c r="H96" s="623">
        <f t="shared" si="58"/>
        <v>0</v>
      </c>
      <c r="I96" s="624">
        <f t="shared" si="58"/>
        <v>0</v>
      </c>
      <c r="J96" s="707">
        <f t="shared" si="56"/>
        <v>0.29897128626855579</v>
      </c>
      <c r="K96" s="622">
        <f t="shared" ref="K96:P98" si="59">IFERROR($D96*K117/100, 0)</f>
        <v>0</v>
      </c>
      <c r="L96" s="623">
        <f t="shared" si="59"/>
        <v>0.29897128626855579</v>
      </c>
      <c r="M96" s="624">
        <f t="shared" si="59"/>
        <v>0</v>
      </c>
      <c r="N96" s="625">
        <f t="shared" si="59"/>
        <v>0</v>
      </c>
      <c r="O96" s="626">
        <f t="shared" si="59"/>
        <v>0</v>
      </c>
      <c r="P96" s="621">
        <f t="shared" si="59"/>
        <v>0</v>
      </c>
      <c r="Q96" s="136" t="str">
        <f>'[3]5.Grup_T'!$E$4</f>
        <v>I.1.standartinė programinė įranga</v>
      </c>
      <c r="R96" s="136"/>
      <c r="S96" s="136"/>
      <c r="T96" s="136"/>
    </row>
    <row r="97" spans="1:20">
      <c r="A97" s="584"/>
      <c r="B97" s="619" t="s">
        <v>639</v>
      </c>
      <c r="C97" s="620" t="s">
        <v>9</v>
      </c>
      <c r="D97" s="706">
        <f>IFERROR(SUMIFS('[3]6.Turtas'!$AH$4:$AH$5482,'[3]6.Turtas'!$AI$4:$AI$5482,"",'[3]6.Turtas'!$E$4:$E$5482,$Q97,'[3]6.Turtas'!$F$4:$F$5482,A$94)/1000,0)</f>
        <v>0</v>
      </c>
      <c r="E97" s="621">
        <f>IFERROR($D97*E118/100, 0)</f>
        <v>0</v>
      </c>
      <c r="F97" s="621">
        <f t="shared" ref="F97:F111" si="60">SUM(G97:I97)</f>
        <v>0</v>
      </c>
      <c r="G97" s="622">
        <f t="shared" si="58"/>
        <v>0</v>
      </c>
      <c r="H97" s="623">
        <f t="shared" si="58"/>
        <v>0</v>
      </c>
      <c r="I97" s="624">
        <f t="shared" si="58"/>
        <v>0</v>
      </c>
      <c r="J97" s="707">
        <f t="shared" si="56"/>
        <v>0</v>
      </c>
      <c r="K97" s="622">
        <f t="shared" si="59"/>
        <v>0</v>
      </c>
      <c r="L97" s="623">
        <f t="shared" si="59"/>
        <v>0</v>
      </c>
      <c r="M97" s="624">
        <f t="shared" si="59"/>
        <v>0</v>
      </c>
      <c r="N97" s="625">
        <f t="shared" si="59"/>
        <v>0</v>
      </c>
      <c r="O97" s="626">
        <f t="shared" si="59"/>
        <v>0</v>
      </c>
      <c r="P97" s="621">
        <f t="shared" si="59"/>
        <v>0</v>
      </c>
      <c r="Q97" s="136" t="str">
        <f>'[3]5.Grup_T'!$E$5</f>
        <v>I.1.spec. programinė įranga</v>
      </c>
      <c r="R97" s="136"/>
      <c r="S97" s="136"/>
      <c r="T97" s="136"/>
    </row>
    <row r="98" spans="1:20">
      <c r="A98" s="584"/>
      <c r="B98" s="619" t="s">
        <v>640</v>
      </c>
      <c r="C98" s="620" t="s">
        <v>11</v>
      </c>
      <c r="D98" s="706">
        <f>IFERROR(SUMIFS('[3]6.Turtas'!$AH$4:$AH$5482,'[3]6.Turtas'!$AI$4:$AI$5482,"",'[3]6.Turtas'!$E$4:$E$5482,$Q98,'[3]6.Turtas'!$F$4:$F$5482,A$94)/1000,0)</f>
        <v>0</v>
      </c>
      <c r="E98" s="621">
        <f>IFERROR($D98*E119/100, 0)</f>
        <v>0</v>
      </c>
      <c r="F98" s="621">
        <f t="shared" si="60"/>
        <v>0</v>
      </c>
      <c r="G98" s="622">
        <f t="shared" si="58"/>
        <v>0</v>
      </c>
      <c r="H98" s="623">
        <f t="shared" si="58"/>
        <v>0</v>
      </c>
      <c r="I98" s="624">
        <f t="shared" si="58"/>
        <v>0</v>
      </c>
      <c r="J98" s="707">
        <f t="shared" si="56"/>
        <v>0</v>
      </c>
      <c r="K98" s="622">
        <f t="shared" si="59"/>
        <v>0</v>
      </c>
      <c r="L98" s="623">
        <f t="shared" si="59"/>
        <v>0</v>
      </c>
      <c r="M98" s="624">
        <f t="shared" si="59"/>
        <v>0</v>
      </c>
      <c r="N98" s="625">
        <f t="shared" si="59"/>
        <v>0</v>
      </c>
      <c r="O98" s="626">
        <f t="shared" si="59"/>
        <v>0</v>
      </c>
      <c r="P98" s="621">
        <f t="shared" si="59"/>
        <v>0</v>
      </c>
      <c r="Q98" s="136" t="str">
        <f>'[3]5.Grup_T'!$E$6</f>
        <v>I.1.kitas nematerialus turtas</v>
      </c>
      <c r="R98" s="136"/>
      <c r="S98" s="136"/>
      <c r="T98" s="136"/>
    </row>
    <row r="99" spans="1:20">
      <c r="A99" s="584"/>
      <c r="B99" s="609" t="s">
        <v>168</v>
      </c>
      <c r="C99" s="627" t="s">
        <v>13</v>
      </c>
      <c r="D99" s="611">
        <f>SUM(D100:D103)</f>
        <v>0</v>
      </c>
      <c r="E99" s="612">
        <f>SUM(E100:E103)</f>
        <v>0</v>
      </c>
      <c r="F99" s="612">
        <f t="shared" si="60"/>
        <v>0</v>
      </c>
      <c r="G99" s="613">
        <f>SUM(G100:G103)</f>
        <v>0</v>
      </c>
      <c r="H99" s="614">
        <f>SUM(H100:H103)</f>
        <v>0</v>
      </c>
      <c r="I99" s="615">
        <f>SUM(I100:I103)</f>
        <v>0</v>
      </c>
      <c r="J99" s="616">
        <f t="shared" si="56"/>
        <v>0</v>
      </c>
      <c r="K99" s="613">
        <f t="shared" ref="K99:P99" si="61">SUM(K100:K103)</f>
        <v>0</v>
      </c>
      <c r="L99" s="614">
        <f t="shared" si="61"/>
        <v>0</v>
      </c>
      <c r="M99" s="615">
        <f t="shared" si="61"/>
        <v>0</v>
      </c>
      <c r="N99" s="617">
        <f t="shared" si="61"/>
        <v>0</v>
      </c>
      <c r="O99" s="618">
        <f t="shared" si="61"/>
        <v>0</v>
      </c>
      <c r="P99" s="612">
        <f t="shared" si="61"/>
        <v>0</v>
      </c>
      <c r="R99" s="136"/>
      <c r="S99" s="136"/>
      <c r="T99" s="136"/>
    </row>
    <row r="100" spans="1:20">
      <c r="A100" s="584"/>
      <c r="B100" s="619" t="s">
        <v>497</v>
      </c>
      <c r="C100" s="620" t="s">
        <v>15</v>
      </c>
      <c r="D100" s="706">
        <f>IFERROR(SUMIFS('[3]6.Turtas'!$AH$4:$AH$5482,'[3]6.Turtas'!$AI$4:$AI$5482,"",'[3]6.Turtas'!$E$4:$E$5482,$Q100,'[3]6.Turtas'!$F$4:$F$5482,A$94)/1000,0)</f>
        <v>0</v>
      </c>
      <c r="E100" s="621">
        <f>IFERROR($D100*E120/100, 0)</f>
        <v>0</v>
      </c>
      <c r="F100" s="621">
        <f t="shared" si="60"/>
        <v>0</v>
      </c>
      <c r="G100" s="622">
        <f t="shared" ref="G100:I103" si="62">IFERROR($D100*G120/100, 0)</f>
        <v>0</v>
      </c>
      <c r="H100" s="623">
        <f t="shared" si="62"/>
        <v>0</v>
      </c>
      <c r="I100" s="624">
        <f t="shared" si="62"/>
        <v>0</v>
      </c>
      <c r="J100" s="707">
        <f t="shared" si="56"/>
        <v>0</v>
      </c>
      <c r="K100" s="622">
        <f t="shared" ref="K100:P103" si="63">IFERROR($D100*K120/100, 0)</f>
        <v>0</v>
      </c>
      <c r="L100" s="623">
        <f t="shared" si="63"/>
        <v>0</v>
      </c>
      <c r="M100" s="624">
        <f t="shared" si="63"/>
        <v>0</v>
      </c>
      <c r="N100" s="625">
        <f t="shared" si="63"/>
        <v>0</v>
      </c>
      <c r="O100" s="626">
        <f t="shared" si="63"/>
        <v>0</v>
      </c>
      <c r="P100" s="621">
        <f t="shared" si="63"/>
        <v>0</v>
      </c>
      <c r="Q100" s="136" t="str">
        <f>'[3]5.Grup_T'!$E$7</f>
        <v>II.2.1.Pastatai</v>
      </c>
      <c r="R100" s="136"/>
      <c r="S100" s="136"/>
      <c r="T100" s="136"/>
    </row>
    <row r="101" spans="1:20">
      <c r="A101" s="584"/>
      <c r="B101" s="619" t="s">
        <v>498</v>
      </c>
      <c r="C101" s="620" t="s">
        <v>592</v>
      </c>
      <c r="D101" s="706">
        <f>IFERROR(SUMIFS('[3]6.Turtas'!$AH$4:$AH$5482,'[3]6.Turtas'!$AI$4:$AI$5482,"",'[3]6.Turtas'!$E$4:$E$5482,$R101,'[3]6.Turtas'!$F$4:$F$5482,A$94)/1000,0)+IFERROR(SUMIFS('[3]6.Turtas'!$AH$4:$AH$5482,'[3]6.Turtas'!$AI$4:$AI$5482,"",'[3]6.Turtas'!$E$4:$E$5482,$S101,'[3]6.Turtas'!$F$4:$F$5482,A$94)/1000,0)+IFERROR(SUMIFS('[3]6.Turtas'!$AH$4:$AH$5482,'[3]6.Turtas'!$AI$4:$AI$5482,"",'[3]6.Turtas'!$E$4:$E$5482,$T101,'[3]6.Turtas'!$F$4:$F$5482,A$94)/1000,0)+IFERROR(SUMIFS('[3]6.Turtas'!$AH$4:$AH$5482,'[3]6.Turtas'!$AI$4:$AI$5482,"",'[3]6.Turtas'!$E$4:$E$5482,$Q101,'[3]6.Turtas'!$F$4:$F$5482,A$94)/1000,0)</f>
        <v>0</v>
      </c>
      <c r="E101" s="621">
        <f>IFERROR($D101*E121/100, 0)</f>
        <v>0</v>
      </c>
      <c r="F101" s="621">
        <f t="shared" si="60"/>
        <v>0</v>
      </c>
      <c r="G101" s="622">
        <f t="shared" si="62"/>
        <v>0</v>
      </c>
      <c r="H101" s="623">
        <f t="shared" si="62"/>
        <v>0</v>
      </c>
      <c r="I101" s="624">
        <f t="shared" si="62"/>
        <v>0</v>
      </c>
      <c r="J101" s="707">
        <f t="shared" si="56"/>
        <v>0</v>
      </c>
      <c r="K101" s="622">
        <f t="shared" si="63"/>
        <v>0</v>
      </c>
      <c r="L101" s="623">
        <f t="shared" si="63"/>
        <v>0</v>
      </c>
      <c r="M101" s="624">
        <f t="shared" si="63"/>
        <v>0</v>
      </c>
      <c r="N101" s="625">
        <f t="shared" si="63"/>
        <v>0</v>
      </c>
      <c r="O101" s="626">
        <f t="shared" si="63"/>
        <v>0</v>
      </c>
      <c r="P101" s="621">
        <f t="shared" si="63"/>
        <v>0</v>
      </c>
      <c r="Q101" s="478" t="str">
        <f>'[3]5.Grup_T'!$E$8</f>
        <v>II.2.2.1.keliai</v>
      </c>
      <c r="R101" s="478" t="str">
        <f>'[3]5.Grup_T'!$E$9</f>
        <v>II.2.2.2.aikštelės</v>
      </c>
      <c r="S101" s="478" t="str">
        <f>'[3]5.Grup_T'!$E$10</f>
        <v>II.2.2.3.šaligatviai</v>
      </c>
      <c r="T101" s="478" t="str">
        <f>'[3]5.Grup_T'!$E$11</f>
        <v xml:space="preserve">II.2.2.4.tvoros </v>
      </c>
    </row>
    <row r="102" spans="1:20">
      <c r="A102" s="584"/>
      <c r="B102" s="619" t="s">
        <v>641</v>
      </c>
      <c r="C102" s="620" t="s">
        <v>21</v>
      </c>
      <c r="D102" s="706">
        <f>IFERROR(SUMIFS('[3]6.Turtas'!$AH$4:$AH$5482,'[3]6.Turtas'!$AI$4:$AI$5482,"",'[3]6.Turtas'!$E$4:$E$5482,$Q102,'[3]6.Turtas'!$F$4:$F$5482,A$94)/1000,0)</f>
        <v>0</v>
      </c>
      <c r="E102" s="621">
        <f>IFERROR($D102*E122/100, 0)</f>
        <v>0</v>
      </c>
      <c r="F102" s="621">
        <f t="shared" si="60"/>
        <v>0</v>
      </c>
      <c r="G102" s="622">
        <f t="shared" si="62"/>
        <v>0</v>
      </c>
      <c r="H102" s="623">
        <f t="shared" si="62"/>
        <v>0</v>
      </c>
      <c r="I102" s="624">
        <f t="shared" si="62"/>
        <v>0</v>
      </c>
      <c r="J102" s="707">
        <f t="shared" si="56"/>
        <v>0</v>
      </c>
      <c r="K102" s="622">
        <f t="shared" si="63"/>
        <v>0</v>
      </c>
      <c r="L102" s="623">
        <f t="shared" si="63"/>
        <v>0</v>
      </c>
      <c r="M102" s="624">
        <f t="shared" si="63"/>
        <v>0</v>
      </c>
      <c r="N102" s="625">
        <f t="shared" si="63"/>
        <v>0</v>
      </c>
      <c r="O102" s="626">
        <f t="shared" si="63"/>
        <v>0</v>
      </c>
      <c r="P102" s="621">
        <f t="shared" si="63"/>
        <v>0</v>
      </c>
      <c r="Q102" s="478" t="str">
        <f>'[3]5.Grup_T'!$E$12</f>
        <v>II.2.3.vamzdynai</v>
      </c>
      <c r="R102" s="136"/>
      <c r="S102" s="136"/>
      <c r="T102" s="136"/>
    </row>
    <row r="103" spans="1:20">
      <c r="A103" s="584"/>
      <c r="B103" s="619" t="s">
        <v>642</v>
      </c>
      <c r="C103" s="620" t="s">
        <v>643</v>
      </c>
      <c r="D103" s="706">
        <f>IFERROR(SUMIFS('[3]6.Turtas'!$AH$4:$AH$5482,'[3]6.Turtas'!$AI$4:$AI$5482,"",'[3]6.Turtas'!$E$4:$E$5482,$Q103,'[3]6.Turtas'!$F$4:$F$5482,A$94)/1000,0)</f>
        <v>0</v>
      </c>
      <c r="E103" s="621">
        <f>IFERROR($D103*E123/100, 0)</f>
        <v>0</v>
      </c>
      <c r="F103" s="621">
        <f t="shared" si="60"/>
        <v>0</v>
      </c>
      <c r="G103" s="622">
        <f t="shared" si="62"/>
        <v>0</v>
      </c>
      <c r="H103" s="623">
        <f t="shared" si="62"/>
        <v>0</v>
      </c>
      <c r="I103" s="624">
        <f t="shared" si="62"/>
        <v>0</v>
      </c>
      <c r="J103" s="707">
        <f t="shared" si="56"/>
        <v>0</v>
      </c>
      <c r="K103" s="622">
        <f t="shared" si="63"/>
        <v>0</v>
      </c>
      <c r="L103" s="623">
        <f t="shared" si="63"/>
        <v>0</v>
      </c>
      <c r="M103" s="624">
        <f t="shared" si="63"/>
        <v>0</v>
      </c>
      <c r="N103" s="625">
        <f t="shared" si="63"/>
        <v>0</v>
      </c>
      <c r="O103" s="626">
        <f t="shared" si="63"/>
        <v>0</v>
      </c>
      <c r="P103" s="621">
        <f t="shared" si="63"/>
        <v>0</v>
      </c>
      <c r="Q103" s="478" t="str">
        <f>'[3]5.Grup_T'!$E$13</f>
        <v>II.2.4.Kiti įrenginiai</v>
      </c>
      <c r="R103" s="136"/>
      <c r="S103" s="136"/>
      <c r="T103" s="136"/>
    </row>
    <row r="104" spans="1:20">
      <c r="A104" s="584"/>
      <c r="B104" s="609" t="s">
        <v>170</v>
      </c>
      <c r="C104" s="628" t="s">
        <v>25</v>
      </c>
      <c r="D104" s="611">
        <f>D105</f>
        <v>0.53452544927536239</v>
      </c>
      <c r="E104" s="612">
        <f>E105</f>
        <v>0</v>
      </c>
      <c r="F104" s="612">
        <f t="shared" si="60"/>
        <v>0.44317395743045357</v>
      </c>
      <c r="G104" s="613">
        <f>G105</f>
        <v>0.18389323485566539</v>
      </c>
      <c r="H104" s="614">
        <f>H105</f>
        <v>3.3900846487431101E-2</v>
      </c>
      <c r="I104" s="615">
        <f>I105</f>
        <v>0.22537987608735707</v>
      </c>
      <c r="J104" s="616">
        <f t="shared" si="56"/>
        <v>6.3541969254615596E-2</v>
      </c>
      <c r="K104" s="613">
        <f t="shared" ref="K104:P104" si="64">K105</f>
        <v>2.2812746981394887E-2</v>
      </c>
      <c r="L104" s="614">
        <f t="shared" si="64"/>
        <v>4.0729222273220712E-2</v>
      </c>
      <c r="M104" s="615">
        <f t="shared" si="64"/>
        <v>0</v>
      </c>
      <c r="N104" s="617">
        <f t="shared" si="64"/>
        <v>0</v>
      </c>
      <c r="O104" s="618">
        <f t="shared" si="64"/>
        <v>0</v>
      </c>
      <c r="P104" s="612">
        <f t="shared" si="64"/>
        <v>2.7809522590293297E-2</v>
      </c>
      <c r="R104" s="136"/>
      <c r="S104" s="136"/>
      <c r="T104" s="136"/>
    </row>
    <row r="105" spans="1:20">
      <c r="A105" s="584"/>
      <c r="B105" s="619" t="s">
        <v>499</v>
      </c>
      <c r="C105" s="629" t="s">
        <v>644</v>
      </c>
      <c r="D105" s="706">
        <f>IFERROR(SUMIFS('[3]6.Turtas'!$AH$4:$AH$5482,'[3]6.Turtas'!$AI$4:$AI$5482,"",'[3]6.Turtas'!$E$4:$E$5482,$Q105,'[3]6.Turtas'!$F$4:$F$5482,A$94)/1000,0)</f>
        <v>0.53452544927536239</v>
      </c>
      <c r="E105" s="621">
        <f>IFERROR($D105*E124/100, 0)</f>
        <v>0</v>
      </c>
      <c r="F105" s="621">
        <f t="shared" si="60"/>
        <v>0.44317395743045357</v>
      </c>
      <c r="G105" s="622">
        <f>IFERROR($D105*G124/100, 0)</f>
        <v>0.18389323485566539</v>
      </c>
      <c r="H105" s="623">
        <f>IFERROR($D105*H124/100, 0)</f>
        <v>3.3900846487431101E-2</v>
      </c>
      <c r="I105" s="624">
        <f>IFERROR($D105*I124/100, 0)</f>
        <v>0.22537987608735707</v>
      </c>
      <c r="J105" s="707">
        <f t="shared" si="56"/>
        <v>6.3541969254615596E-2</v>
      </c>
      <c r="K105" s="622">
        <f t="shared" ref="K105:P105" si="65">IFERROR($D105*K124/100, 0)</f>
        <v>2.2812746981394887E-2</v>
      </c>
      <c r="L105" s="623">
        <f t="shared" si="65"/>
        <v>4.0729222273220712E-2</v>
      </c>
      <c r="M105" s="624">
        <f t="shared" si="65"/>
        <v>0</v>
      </c>
      <c r="N105" s="625">
        <f t="shared" si="65"/>
        <v>0</v>
      </c>
      <c r="O105" s="626">
        <f t="shared" si="65"/>
        <v>0</v>
      </c>
      <c r="P105" s="621">
        <f t="shared" si="65"/>
        <v>2.7809522590293297E-2</v>
      </c>
      <c r="Q105" s="478" t="str">
        <f>'[3]5.Grup_T'!$E$14</f>
        <v>II.3.1.vandens siurbliai, nuotekų ir dumblo siurbliai virš 5 kW, kita įranga</v>
      </c>
      <c r="R105" s="136"/>
      <c r="S105" s="136"/>
      <c r="T105" s="136"/>
    </row>
    <row r="106" spans="1:20">
      <c r="A106" s="584"/>
      <c r="B106" s="609" t="s">
        <v>172</v>
      </c>
      <c r="C106" s="628" t="s">
        <v>31</v>
      </c>
      <c r="D106" s="611">
        <f>D107+D108</f>
        <v>4.636088471506941</v>
      </c>
      <c r="E106" s="612">
        <f>E107+E108</f>
        <v>0.2673798668139169</v>
      </c>
      <c r="F106" s="612">
        <f t="shared" si="60"/>
        <v>2.1742003763860982</v>
      </c>
      <c r="G106" s="613">
        <f>G107+G108</f>
        <v>1.2037980053792512</v>
      </c>
      <c r="H106" s="614">
        <f>H107+H108</f>
        <v>0.35202844359380286</v>
      </c>
      <c r="I106" s="615">
        <f>I107+I108</f>
        <v>0.61837392741304431</v>
      </c>
      <c r="J106" s="616">
        <f t="shared" si="56"/>
        <v>2.0569875173577845</v>
      </c>
      <c r="K106" s="613">
        <f t="shared" ref="K106:P106" si="66">K107+K108</f>
        <v>0.59231995398178672</v>
      </c>
      <c r="L106" s="614">
        <f t="shared" si="66"/>
        <v>1.3581227293399467</v>
      </c>
      <c r="M106" s="615">
        <f t="shared" si="66"/>
        <v>0.106544834036051</v>
      </c>
      <c r="N106" s="617">
        <f t="shared" si="66"/>
        <v>0</v>
      </c>
      <c r="O106" s="618">
        <f t="shared" si="66"/>
        <v>0</v>
      </c>
      <c r="P106" s="612">
        <f t="shared" si="66"/>
        <v>0.13752071094914134</v>
      </c>
      <c r="Q106" s="478"/>
      <c r="R106" s="136"/>
      <c r="S106" s="136"/>
      <c r="T106" s="136"/>
    </row>
    <row r="107" spans="1:20">
      <c r="A107" s="584"/>
      <c r="B107" s="630" t="s">
        <v>500</v>
      </c>
      <c r="C107" s="629" t="s">
        <v>596</v>
      </c>
      <c r="D107" s="706">
        <f>IFERROR(SUMIFS('[3]6.Turtas'!$AH$4:$AH$5482,'[3]6.Turtas'!$AI$4:$AI$5482,"",'[3]6.Turtas'!$E$4:$E$5482,$Q107,'[3]6.Turtas'!$F$4:$F$5482,A$94)/1000,0)</f>
        <v>0</v>
      </c>
      <c r="E107" s="621">
        <f>IFERROR($D107*E125/100, 0)</f>
        <v>0</v>
      </c>
      <c r="F107" s="621">
        <f t="shared" si="60"/>
        <v>0</v>
      </c>
      <c r="G107" s="622">
        <f t="shared" ref="G107:I108" si="67">IFERROR($D107*G125/100, 0)</f>
        <v>0</v>
      </c>
      <c r="H107" s="623">
        <f t="shared" si="67"/>
        <v>0</v>
      </c>
      <c r="I107" s="624">
        <f t="shared" si="67"/>
        <v>0</v>
      </c>
      <c r="J107" s="707">
        <f t="shared" si="56"/>
        <v>0</v>
      </c>
      <c r="K107" s="622">
        <f t="shared" ref="K107:P108" si="68">IFERROR($D107*K125/100, 0)</f>
        <v>0</v>
      </c>
      <c r="L107" s="623">
        <f t="shared" si="68"/>
        <v>0</v>
      </c>
      <c r="M107" s="624">
        <f t="shared" si="68"/>
        <v>0</v>
      </c>
      <c r="N107" s="625">
        <f t="shared" si="68"/>
        <v>0</v>
      </c>
      <c r="O107" s="626">
        <f t="shared" si="68"/>
        <v>0</v>
      </c>
      <c r="P107" s="621">
        <f t="shared" si="68"/>
        <v>0</v>
      </c>
      <c r="Q107" s="478" t="str">
        <f>'[3]5.Grup_T'!$E$16</f>
        <v>II.4.1. apskaitos prietaisai</v>
      </c>
      <c r="R107" s="136"/>
      <c r="S107" s="136"/>
      <c r="T107" s="136"/>
    </row>
    <row r="108" spans="1:20" ht="26.25">
      <c r="A108" s="584"/>
      <c r="B108" s="630" t="s">
        <v>501</v>
      </c>
      <c r="C108" s="688" t="s">
        <v>597</v>
      </c>
      <c r="D108" s="706">
        <f>IFERROR(SUMIFS('[3]6.Turtas'!$AH$4:$AH$5482,'[3]6.Turtas'!$AI$4:$AI$5482,"",'[3]6.Turtas'!$E$4:$E$5482,$Q108,'[3]6.Turtas'!$F$4:$F$5482,A$94)/1000,0)</f>
        <v>4.636088471506941</v>
      </c>
      <c r="E108" s="621">
        <f>IFERROR($D108*E126/100, 0)</f>
        <v>0.2673798668139169</v>
      </c>
      <c r="F108" s="621">
        <f t="shared" si="60"/>
        <v>2.1742003763860982</v>
      </c>
      <c r="G108" s="622">
        <f t="shared" si="67"/>
        <v>1.2037980053792512</v>
      </c>
      <c r="H108" s="623">
        <f t="shared" si="67"/>
        <v>0.35202844359380286</v>
      </c>
      <c r="I108" s="624">
        <f t="shared" si="67"/>
        <v>0.61837392741304431</v>
      </c>
      <c r="J108" s="707">
        <f t="shared" si="56"/>
        <v>2.0569875173577845</v>
      </c>
      <c r="K108" s="622">
        <f t="shared" si="68"/>
        <v>0.59231995398178672</v>
      </c>
      <c r="L108" s="623">
        <f t="shared" si="68"/>
        <v>1.3581227293399467</v>
      </c>
      <c r="M108" s="624">
        <f t="shared" si="68"/>
        <v>0.106544834036051</v>
      </c>
      <c r="N108" s="625">
        <f t="shared" si="68"/>
        <v>0</v>
      </c>
      <c r="O108" s="626">
        <f t="shared" si="68"/>
        <v>0</v>
      </c>
      <c r="P108" s="621">
        <f t="shared" si="68"/>
        <v>0.13752071094914134</v>
      </c>
      <c r="Q108" s="478" t="str">
        <f>'[3]5.Grup_T'!$E$17</f>
        <v>II.4.2. įrankiai</v>
      </c>
      <c r="R108" s="136"/>
      <c r="S108" s="136"/>
      <c r="T108" s="136"/>
    </row>
    <row r="109" spans="1:20">
      <c r="A109" s="584"/>
      <c r="B109" s="609" t="s">
        <v>174</v>
      </c>
      <c r="C109" s="640" t="s">
        <v>37</v>
      </c>
      <c r="D109" s="641">
        <f>D110+D111</f>
        <v>8.956687074829933</v>
      </c>
      <c r="E109" s="642">
        <f>E110+E111</f>
        <v>2.3679378231742607</v>
      </c>
      <c r="F109" s="642">
        <f t="shared" si="60"/>
        <v>2.2631214072261896</v>
      </c>
      <c r="G109" s="643">
        <f>G110+G111</f>
        <v>7.3471687002046093E-2</v>
      </c>
      <c r="H109" s="644">
        <f>H110+H111</f>
        <v>0.23655365007313611</v>
      </c>
      <c r="I109" s="645">
        <f>I110+I111</f>
        <v>1.9530960701510076</v>
      </c>
      <c r="J109" s="646">
        <f t="shared" si="56"/>
        <v>4.0983913032938117</v>
      </c>
      <c r="K109" s="643">
        <f t="shared" ref="K109:P109" si="69">K110+K111</f>
        <v>3.5917022950588153</v>
      </c>
      <c r="L109" s="644">
        <f t="shared" si="69"/>
        <v>0.50346921609140827</v>
      </c>
      <c r="M109" s="645">
        <f t="shared" si="69"/>
        <v>3.2197921435889571E-3</v>
      </c>
      <c r="N109" s="647">
        <f t="shared" si="69"/>
        <v>0</v>
      </c>
      <c r="O109" s="648">
        <f t="shared" si="69"/>
        <v>0</v>
      </c>
      <c r="P109" s="642">
        <f t="shared" si="69"/>
        <v>0.22723654113566982</v>
      </c>
      <c r="Q109" s="478"/>
      <c r="R109" s="136"/>
      <c r="S109" s="136"/>
      <c r="T109" s="136"/>
    </row>
    <row r="110" spans="1:20">
      <c r="A110" s="584"/>
      <c r="B110" s="649" t="s">
        <v>645</v>
      </c>
      <c r="C110" s="650" t="s">
        <v>39</v>
      </c>
      <c r="D110" s="708">
        <f>IFERROR(SUMIFS('[3]6.Turtas'!$AH$4:$AH$5482,'[3]6.Turtas'!$AI$4:$AI$5482,"",'[3]6.Turtas'!$E$4:$E$5482,$Q110,'[3]6.Turtas'!$F$4:$F$5482,A$94)/1000,0)</f>
        <v>8.956687074829933</v>
      </c>
      <c r="E110" s="621">
        <f>IFERROR($D110*E127/100, 0)</f>
        <v>2.3679378231742607</v>
      </c>
      <c r="F110" s="621">
        <f t="shared" si="60"/>
        <v>2.2631214072261896</v>
      </c>
      <c r="G110" s="622">
        <f t="shared" ref="G110:I111" si="70">IFERROR($D110*G127/100, 0)</f>
        <v>7.3471687002046093E-2</v>
      </c>
      <c r="H110" s="623">
        <f t="shared" si="70"/>
        <v>0.23655365007313611</v>
      </c>
      <c r="I110" s="624">
        <f t="shared" si="70"/>
        <v>1.9530960701510076</v>
      </c>
      <c r="J110" s="707">
        <f t="shared" si="56"/>
        <v>4.0983913032938117</v>
      </c>
      <c r="K110" s="622">
        <f t="shared" ref="K110:P111" si="71">IFERROR($D110*K127/100, 0)</f>
        <v>3.5917022950588153</v>
      </c>
      <c r="L110" s="623">
        <f t="shared" si="71"/>
        <v>0.50346921609140827</v>
      </c>
      <c r="M110" s="624">
        <f t="shared" si="71"/>
        <v>3.2197921435889571E-3</v>
      </c>
      <c r="N110" s="625">
        <f t="shared" si="71"/>
        <v>0</v>
      </c>
      <c r="O110" s="626">
        <f t="shared" si="71"/>
        <v>0</v>
      </c>
      <c r="P110" s="621">
        <f t="shared" si="71"/>
        <v>0.22723654113566982</v>
      </c>
      <c r="Q110" s="136" t="str">
        <f>'[3]5.Grup_T'!$E$18</f>
        <v>II.5.1.lengvieji automobiliai</v>
      </c>
      <c r="R110" s="136"/>
      <c r="S110" s="136"/>
      <c r="T110" s="136"/>
    </row>
    <row r="111" spans="1:20">
      <c r="A111" s="584"/>
      <c r="B111" s="649" t="s">
        <v>646</v>
      </c>
      <c r="C111" s="659" t="s">
        <v>647</v>
      </c>
      <c r="D111" s="709">
        <f>IFERROR(SUMIFS('[3]6.Turtas'!$AH$4:$AH$5482,'[3]6.Turtas'!$AI$4:$AI$5482,"",'[3]6.Turtas'!$E$4:$E$5482,$Q111,'[3]6.Turtas'!$F$4:$F$5482,A$94)/1000,0)</f>
        <v>0</v>
      </c>
      <c r="E111" s="621">
        <f>IFERROR($D111*E128/100, 0)</f>
        <v>0</v>
      </c>
      <c r="F111" s="621">
        <f t="shared" si="60"/>
        <v>0</v>
      </c>
      <c r="G111" s="622">
        <f t="shared" si="70"/>
        <v>0</v>
      </c>
      <c r="H111" s="623">
        <f t="shared" si="70"/>
        <v>0</v>
      </c>
      <c r="I111" s="624">
        <f t="shared" si="70"/>
        <v>0</v>
      </c>
      <c r="J111" s="707">
        <f t="shared" si="56"/>
        <v>0</v>
      </c>
      <c r="K111" s="622">
        <f t="shared" si="71"/>
        <v>0</v>
      </c>
      <c r="L111" s="623">
        <f t="shared" si="71"/>
        <v>0</v>
      </c>
      <c r="M111" s="624">
        <f t="shared" si="71"/>
        <v>0</v>
      </c>
      <c r="N111" s="625">
        <f t="shared" si="71"/>
        <v>0</v>
      </c>
      <c r="O111" s="626">
        <f t="shared" si="71"/>
        <v>0</v>
      </c>
      <c r="P111" s="621">
        <f t="shared" si="71"/>
        <v>0</v>
      </c>
      <c r="Q111" s="136" t="str">
        <f>'[3]5.Grup_T'!$E$19</f>
        <v>II.5.2.kitos transporto priemonės</v>
      </c>
      <c r="R111" s="136"/>
      <c r="S111" s="136"/>
      <c r="T111" s="136"/>
    </row>
    <row r="112" spans="1:20">
      <c r="A112" s="584"/>
      <c r="B112" s="662" t="s">
        <v>176</v>
      </c>
      <c r="C112" s="663" t="s">
        <v>598</v>
      </c>
      <c r="D112" s="641">
        <f>D113+D114</f>
        <v>0</v>
      </c>
      <c r="E112" s="642">
        <f>E113+E114</f>
        <v>0</v>
      </c>
      <c r="F112" s="642">
        <f>SUM(G112:I112)</f>
        <v>0</v>
      </c>
      <c r="G112" s="643">
        <f>G113+G114</f>
        <v>0</v>
      </c>
      <c r="H112" s="644">
        <f>H113+H114</f>
        <v>0</v>
      </c>
      <c r="I112" s="645">
        <f>I113+I114</f>
        <v>0</v>
      </c>
      <c r="J112" s="646">
        <f t="shared" si="56"/>
        <v>0</v>
      </c>
      <c r="K112" s="643">
        <f t="shared" ref="K112:P112" si="72">K113+K114</f>
        <v>0</v>
      </c>
      <c r="L112" s="644">
        <f t="shared" si="72"/>
        <v>0</v>
      </c>
      <c r="M112" s="645">
        <f t="shared" si="72"/>
        <v>0</v>
      </c>
      <c r="N112" s="647">
        <f t="shared" si="72"/>
        <v>0</v>
      </c>
      <c r="O112" s="648">
        <f t="shared" si="72"/>
        <v>0</v>
      </c>
      <c r="P112" s="642">
        <f t="shared" si="72"/>
        <v>0</v>
      </c>
      <c r="R112" s="136"/>
      <c r="S112" s="136"/>
      <c r="T112" s="136"/>
    </row>
    <row r="113" spans="1:20">
      <c r="A113" s="584"/>
      <c r="B113" s="664" t="s">
        <v>505</v>
      </c>
      <c r="C113" s="659" t="str">
        <f>RIGHT('[3]5.Grup_T'!$E$20,(LEN('[3]5.Grup_T'!$E$20)-8))</f>
        <v/>
      </c>
      <c r="D113" s="709">
        <f>IFERROR(SUMIFS('[3]6.Turtas'!$AH$4:$AH$5482,'[3]6.Turtas'!$AI$4:$AI$5482,"",'[3]6.Turtas'!$E$4:$E$5482,$Q113,'[3]6.Turtas'!$F$4:$F$5482,A$94)/1000,0)</f>
        <v>0</v>
      </c>
      <c r="E113" s="621">
        <f>IFERROR($D113*E129/100, 0)</f>
        <v>0</v>
      </c>
      <c r="F113" s="621">
        <f>SUM(G113:I113)</f>
        <v>0</v>
      </c>
      <c r="G113" s="622">
        <f t="shared" ref="G113:I115" si="73">IFERROR($D113*G129/100, 0)</f>
        <v>0</v>
      </c>
      <c r="H113" s="623">
        <f t="shared" si="73"/>
        <v>0</v>
      </c>
      <c r="I113" s="624">
        <f t="shared" si="73"/>
        <v>0</v>
      </c>
      <c r="J113" s="707">
        <f t="shared" si="56"/>
        <v>0</v>
      </c>
      <c r="K113" s="622">
        <f t="shared" ref="K113:P115" si="74">IFERROR($D113*K129/100, 0)</f>
        <v>0</v>
      </c>
      <c r="L113" s="623">
        <f t="shared" si="74"/>
        <v>0</v>
      </c>
      <c r="M113" s="624">
        <f t="shared" si="74"/>
        <v>0</v>
      </c>
      <c r="N113" s="625">
        <f t="shared" si="74"/>
        <v>0</v>
      </c>
      <c r="O113" s="626">
        <f t="shared" si="74"/>
        <v>0</v>
      </c>
      <c r="P113" s="621">
        <f t="shared" si="74"/>
        <v>0</v>
      </c>
      <c r="Q113" s="136" t="str">
        <f>'[3]5.Grup_T'!$E$20</f>
        <v xml:space="preserve">II.6.1. </v>
      </c>
      <c r="R113" s="136"/>
      <c r="S113" s="136"/>
      <c r="T113" s="136"/>
    </row>
    <row r="114" spans="1:20">
      <c r="A114" s="584"/>
      <c r="B114" s="649" t="s">
        <v>506</v>
      </c>
      <c r="C114" s="659" t="str">
        <f>RIGHT('[3]5.Grup_T'!$E$21,(LEN('[3]5.Grup_T'!$E$21)-8))</f>
        <v/>
      </c>
      <c r="D114" s="709">
        <f>IFERROR(SUMIFS('[3]6.Turtas'!$AH$4:$AH$5482,'[3]6.Turtas'!$AI$4:$AI$5482,"",'[3]6.Turtas'!$E$4:$E$5482,$Q114,'[3]6.Turtas'!$F$4:$F$5482,A$94)/1000,0)</f>
        <v>0</v>
      </c>
      <c r="E114" s="621">
        <f>IFERROR($D114*E130/100, 0)</f>
        <v>0</v>
      </c>
      <c r="F114" s="621">
        <f>SUM(G114:I114)</f>
        <v>0</v>
      </c>
      <c r="G114" s="622">
        <f t="shared" si="73"/>
        <v>0</v>
      </c>
      <c r="H114" s="623">
        <f t="shared" si="73"/>
        <v>0</v>
      </c>
      <c r="I114" s="624">
        <f t="shared" si="73"/>
        <v>0</v>
      </c>
      <c r="J114" s="707">
        <f t="shared" si="56"/>
        <v>0</v>
      </c>
      <c r="K114" s="622">
        <f t="shared" si="74"/>
        <v>0</v>
      </c>
      <c r="L114" s="623">
        <f t="shared" si="74"/>
        <v>0</v>
      </c>
      <c r="M114" s="624">
        <f t="shared" si="74"/>
        <v>0</v>
      </c>
      <c r="N114" s="625">
        <f t="shared" si="74"/>
        <v>0</v>
      </c>
      <c r="O114" s="626">
        <f t="shared" si="74"/>
        <v>0</v>
      </c>
      <c r="P114" s="621">
        <f t="shared" si="74"/>
        <v>0</v>
      </c>
      <c r="Q114" s="136" t="str">
        <f>'[3]5.Grup_T'!$E$21</f>
        <v xml:space="preserve">II.6.2. </v>
      </c>
      <c r="R114" s="136"/>
      <c r="S114" s="136"/>
      <c r="T114" s="136"/>
    </row>
    <row r="115" spans="1:20" ht="15.75" thickBot="1">
      <c r="A115" s="584"/>
      <c r="B115" s="710" t="s">
        <v>507</v>
      </c>
      <c r="C115" s="666" t="str">
        <f>RIGHT('[3]5.Grup_T'!$E$22,(LEN('[3]5.Grup_T'!$E$22)-8))</f>
        <v/>
      </c>
      <c r="D115" s="706">
        <f>IFERROR(SUMIFS('[3]6.Turtas'!$AH$4:$AH$5482,'[3]6.Turtas'!$AI$4:$AI$5482,"",'[3]6.Turtas'!$E$4:$E$5482,$Q115,'[3]6.Turtas'!$F$4:$F$5482,A$94)/1000,0)</f>
        <v>0</v>
      </c>
      <c r="E115" s="621">
        <f>IFERROR($D115*E131/100, 0)</f>
        <v>0</v>
      </c>
      <c r="F115" s="621">
        <f>SUM(G115:I115)</f>
        <v>0</v>
      </c>
      <c r="G115" s="622">
        <f t="shared" si="73"/>
        <v>0</v>
      </c>
      <c r="H115" s="623">
        <f t="shared" si="73"/>
        <v>0</v>
      </c>
      <c r="I115" s="624">
        <f t="shared" si="73"/>
        <v>0</v>
      </c>
      <c r="J115" s="707">
        <f t="shared" si="56"/>
        <v>0</v>
      </c>
      <c r="K115" s="622">
        <f t="shared" si="74"/>
        <v>0</v>
      </c>
      <c r="L115" s="623">
        <f t="shared" si="74"/>
        <v>0</v>
      </c>
      <c r="M115" s="624">
        <f t="shared" si="74"/>
        <v>0</v>
      </c>
      <c r="N115" s="625">
        <f t="shared" si="74"/>
        <v>0</v>
      </c>
      <c r="O115" s="626">
        <f t="shared" si="74"/>
        <v>0</v>
      </c>
      <c r="P115" s="621">
        <f t="shared" si="74"/>
        <v>0</v>
      </c>
      <c r="Q115" s="136" t="str">
        <f>'[3]5.Grup_T'!$E$22</f>
        <v xml:space="preserve">II.6.3. </v>
      </c>
      <c r="R115" s="136"/>
      <c r="S115" s="136"/>
      <c r="T115" s="136"/>
    </row>
    <row r="116" spans="1:20" ht="64.5" thickBot="1">
      <c r="A116" s="584"/>
      <c r="B116" s="718" t="s">
        <v>76</v>
      </c>
      <c r="C116" s="594" t="s">
        <v>648</v>
      </c>
      <c r="D116" s="719" t="s">
        <v>252</v>
      </c>
      <c r="E116" s="590" t="s">
        <v>253</v>
      </c>
      <c r="F116" s="590" t="s">
        <v>254</v>
      </c>
      <c r="G116" s="720" t="s">
        <v>255</v>
      </c>
      <c r="H116" s="721" t="s">
        <v>256</v>
      </c>
      <c r="I116" s="722" t="s">
        <v>257</v>
      </c>
      <c r="J116" s="594" t="s">
        <v>258</v>
      </c>
      <c r="K116" s="720" t="s">
        <v>259</v>
      </c>
      <c r="L116" s="721" t="s">
        <v>260</v>
      </c>
      <c r="M116" s="722" t="s">
        <v>261</v>
      </c>
      <c r="N116" s="596" t="s">
        <v>615</v>
      </c>
      <c r="O116" s="597" t="s">
        <v>453</v>
      </c>
      <c r="P116" s="598" t="s">
        <v>454</v>
      </c>
      <c r="R116" s="136"/>
      <c r="S116" s="136"/>
      <c r="T116" s="136"/>
    </row>
    <row r="117" spans="1:20" s="135" customFormat="1">
      <c r="A117" s="584"/>
      <c r="B117" s="867" t="s">
        <v>209</v>
      </c>
      <c r="C117" s="724" t="s">
        <v>649</v>
      </c>
      <c r="D117" s="725">
        <f t="shared" ref="D117:D132" si="75">E117+F117+J117+N117+O117+P117</f>
        <v>100</v>
      </c>
      <c r="E117" s="889">
        <f>IF($D$33+$D$56=0,0,(E33+E56)/($D$33+$D$56)*100)</f>
        <v>0</v>
      </c>
      <c r="F117" s="727">
        <f t="shared" ref="F117:F132" si="76">SUM(G117:I117)</f>
        <v>0</v>
      </c>
      <c r="G117" s="890">
        <f>IF($D$33+$D$56=0,0,(G33+G56)/($D$33+$D$56)*100)</f>
        <v>0</v>
      </c>
      <c r="H117" s="891">
        <f>IF($D$33+$D$56=0,0,(H33+H56)/($D$33+$D$56)*100)</f>
        <v>0</v>
      </c>
      <c r="I117" s="892">
        <f>IF($D$33+$D$56=0,0,(I33+I56)/($D$33+$D$56)*100)</f>
        <v>0</v>
      </c>
      <c r="J117" s="727">
        <f t="shared" ref="J117:J132" si="77">SUM(K117:M117)</f>
        <v>100</v>
      </c>
      <c r="K117" s="890">
        <f t="shared" ref="K117:P117" si="78">IF($D$33+$D$56=0,0,(K33+K56)/($D$33+$D$56)*100)</f>
        <v>0</v>
      </c>
      <c r="L117" s="891">
        <f t="shared" si="78"/>
        <v>100</v>
      </c>
      <c r="M117" s="892">
        <f t="shared" si="78"/>
        <v>0</v>
      </c>
      <c r="N117" s="893">
        <f t="shared" si="78"/>
        <v>0</v>
      </c>
      <c r="O117" s="894">
        <f t="shared" si="78"/>
        <v>0</v>
      </c>
      <c r="P117" s="895">
        <f t="shared" si="78"/>
        <v>0</v>
      </c>
      <c r="Q117" s="136"/>
      <c r="R117" s="136"/>
      <c r="S117" s="136"/>
      <c r="T117" s="136"/>
    </row>
    <row r="118" spans="1:20" s="135" customFormat="1">
      <c r="A118" s="584"/>
      <c r="B118" s="868" t="s">
        <v>211</v>
      </c>
      <c r="C118" s="735" t="s">
        <v>650</v>
      </c>
      <c r="D118" s="736">
        <f t="shared" si="75"/>
        <v>0</v>
      </c>
      <c r="E118" s="889">
        <f>IF($D$34+$D$57=0,0,(E34+E57)/($D$34+$D$57)*100)</f>
        <v>0</v>
      </c>
      <c r="F118" s="738">
        <f t="shared" si="76"/>
        <v>0</v>
      </c>
      <c r="G118" s="896">
        <f>IF($D$34+$D$57=0,0,(G34+G57)/($D$34+$D$57)*100)</f>
        <v>0</v>
      </c>
      <c r="H118" s="897">
        <f>IF($D$34+$D$57=0,0,(H34+H57)/($D$34+$D$57)*100)</f>
        <v>0</v>
      </c>
      <c r="I118" s="898">
        <f>IF($D$34+$D$57=0,0,(I34+I57)/($D$34+$D$57)*100)</f>
        <v>0</v>
      </c>
      <c r="J118" s="738">
        <f t="shared" si="77"/>
        <v>0</v>
      </c>
      <c r="K118" s="896">
        <f t="shared" ref="K118:P118" si="79">IF($D$34+$D$57=0,0,(K34+K57)/($D$34+$D$57)*100)</f>
        <v>0</v>
      </c>
      <c r="L118" s="897">
        <f t="shared" si="79"/>
        <v>0</v>
      </c>
      <c r="M118" s="898">
        <f t="shared" si="79"/>
        <v>0</v>
      </c>
      <c r="N118" s="899">
        <f t="shared" si="79"/>
        <v>0</v>
      </c>
      <c r="O118" s="900">
        <f t="shared" si="79"/>
        <v>0</v>
      </c>
      <c r="P118" s="901">
        <f t="shared" si="79"/>
        <v>0</v>
      </c>
      <c r="Q118" s="136"/>
      <c r="R118" s="136"/>
      <c r="S118" s="136"/>
      <c r="T118" s="136"/>
    </row>
    <row r="119" spans="1:20" s="135" customFormat="1">
      <c r="A119" s="584"/>
      <c r="B119" s="868" t="s">
        <v>219</v>
      </c>
      <c r="C119" s="735" t="s">
        <v>651</v>
      </c>
      <c r="D119" s="736">
        <f t="shared" si="75"/>
        <v>0</v>
      </c>
      <c r="E119" s="889">
        <f>IF($D$35+$D$58=0,0,(E35+E58)/($D$35+$D$58)*100)</f>
        <v>0</v>
      </c>
      <c r="F119" s="738">
        <f t="shared" si="76"/>
        <v>0</v>
      </c>
      <c r="G119" s="896">
        <f>IF($D$35+$D$58=0,0,(G35+G58)/($D$35+$D$58)*100)</f>
        <v>0</v>
      </c>
      <c r="H119" s="897">
        <f>IF($D$35+$D$58=0,0,(H35+H58)/($D$35+$D$58)*100)</f>
        <v>0</v>
      </c>
      <c r="I119" s="898">
        <f>IF($D$35+$D$58=0,0,(I35+I58)/($D$35+$D$58)*100)</f>
        <v>0</v>
      </c>
      <c r="J119" s="738">
        <f t="shared" si="77"/>
        <v>0</v>
      </c>
      <c r="K119" s="896">
        <f t="shared" ref="K119:P119" si="80">IF($D$35+$D$58=0,0,(K35+K58)/($D$35+$D$58)*100)</f>
        <v>0</v>
      </c>
      <c r="L119" s="897">
        <f t="shared" si="80"/>
        <v>0</v>
      </c>
      <c r="M119" s="898">
        <f t="shared" si="80"/>
        <v>0</v>
      </c>
      <c r="N119" s="899">
        <f t="shared" si="80"/>
        <v>0</v>
      </c>
      <c r="O119" s="900">
        <f t="shared" si="80"/>
        <v>0</v>
      </c>
      <c r="P119" s="901">
        <f t="shared" si="80"/>
        <v>0</v>
      </c>
      <c r="Q119" s="136"/>
      <c r="R119" s="136"/>
      <c r="S119" s="136"/>
      <c r="T119" s="136"/>
    </row>
    <row r="120" spans="1:20" s="135" customFormat="1">
      <c r="A120" s="584"/>
      <c r="B120" s="869" t="s">
        <v>221</v>
      </c>
      <c r="C120" s="735" t="s">
        <v>652</v>
      </c>
      <c r="D120" s="736">
        <f t="shared" si="75"/>
        <v>100</v>
      </c>
      <c r="E120" s="889">
        <f>IF($D$37+$D$60=0,0,(E37+E60)/($D$37+$D$60)*100)</f>
        <v>4.438881292954313E-2</v>
      </c>
      <c r="F120" s="738">
        <f t="shared" si="76"/>
        <v>55.663625420021276</v>
      </c>
      <c r="G120" s="896">
        <f>IF($D$37+$D$60=0,0,(G37+G60)/($D$37+$D$60)*100)</f>
        <v>3.7194413988932631</v>
      </c>
      <c r="H120" s="897">
        <f>IF($D$37+$D$60=0,0,(H37+H60)/($D$37+$D$60)*100)</f>
        <v>31.945583482200302</v>
      </c>
      <c r="I120" s="898">
        <f>IF($D$37+$D$60=0,0,(I37+I60)/($D$37+$D$60)*100)</f>
        <v>19.998600538927708</v>
      </c>
      <c r="J120" s="738">
        <f t="shared" si="77"/>
        <v>41.965211941904727</v>
      </c>
      <c r="K120" s="896">
        <f t="shared" ref="K120:P120" si="81">IF($D$37+$D$60=0,0,(K37+K60)/($D$37+$D$60)*100)</f>
        <v>36.777002704264049</v>
      </c>
      <c r="L120" s="897">
        <f t="shared" si="81"/>
        <v>5.1552403848115196</v>
      </c>
      <c r="M120" s="898">
        <f t="shared" si="81"/>
        <v>3.2968852829156917E-2</v>
      </c>
      <c r="N120" s="899">
        <f t="shared" si="81"/>
        <v>0</v>
      </c>
      <c r="O120" s="900">
        <f t="shared" si="81"/>
        <v>0</v>
      </c>
      <c r="P120" s="901">
        <f t="shared" si="81"/>
        <v>2.326773825144461</v>
      </c>
      <c r="Q120" s="136"/>
      <c r="R120" s="136"/>
      <c r="S120" s="136"/>
      <c r="T120" s="136"/>
    </row>
    <row r="121" spans="1:20" s="135" customFormat="1">
      <c r="A121" s="584"/>
      <c r="B121" s="868" t="s">
        <v>653</v>
      </c>
      <c r="C121" s="735" t="s">
        <v>654</v>
      </c>
      <c r="D121" s="736">
        <f t="shared" si="75"/>
        <v>100.00000000000001</v>
      </c>
      <c r="E121" s="889">
        <f>IF($D$38+$D$61=0,0,(E38+E61)/($D$38+$D$61)*100)</f>
        <v>3.6848977491790669E-2</v>
      </c>
      <c r="F121" s="738">
        <f t="shared" si="76"/>
        <v>59.887713710791942</v>
      </c>
      <c r="G121" s="896">
        <f>IF($D$38+$D$61=0,0,(G38+G61)/($D$38+$D$61)*100)</f>
        <v>41.27530606611878</v>
      </c>
      <c r="H121" s="897">
        <f>IF($D$38+$D$61=0,0,(H38+H61)/($D$38+$D$61)*100)</f>
        <v>2.010747620649517</v>
      </c>
      <c r="I121" s="898">
        <f>IF($D$38+$D$61=0,0,(I38+I61)/($D$38+$D$61)*100)</f>
        <v>16.601660024023644</v>
      </c>
      <c r="J121" s="738">
        <f t="shared" si="77"/>
        <v>38.143886755333362</v>
      </c>
      <c r="K121" s="896">
        <f t="shared" ref="K121:P121" si="82">IF($D$38+$D$61=0,0,(K38+K61)/($D$38+$D$61)*100)</f>
        <v>33.836941090352965</v>
      </c>
      <c r="L121" s="897">
        <f t="shared" si="82"/>
        <v>4.2795768655993474</v>
      </c>
      <c r="M121" s="898">
        <f t="shared" si="82"/>
        <v>2.7368799381053115E-2</v>
      </c>
      <c r="N121" s="899">
        <f t="shared" si="82"/>
        <v>0</v>
      </c>
      <c r="O121" s="900">
        <f t="shared" si="82"/>
        <v>0</v>
      </c>
      <c r="P121" s="901">
        <f t="shared" si="82"/>
        <v>1.9315505563829094</v>
      </c>
      <c r="Q121" s="136"/>
      <c r="R121" s="136"/>
      <c r="S121" s="136"/>
      <c r="T121" s="136"/>
    </row>
    <row r="122" spans="1:20" s="135" customFormat="1">
      <c r="A122" s="584"/>
      <c r="B122" s="868" t="s">
        <v>655</v>
      </c>
      <c r="C122" s="735" t="s">
        <v>656</v>
      </c>
      <c r="D122" s="736">
        <f t="shared" si="75"/>
        <v>100</v>
      </c>
      <c r="E122" s="889">
        <f>IF($D$39+$D$62=0,0,(E39+E62)/($D$39+$D$62)*100)</f>
        <v>0</v>
      </c>
      <c r="F122" s="738">
        <f t="shared" si="76"/>
        <v>29.746251403587298</v>
      </c>
      <c r="G122" s="896">
        <f>IF($D$39+$D$62=0,0,(G39+G62)/($D$39+$D$62)*100)</f>
        <v>0</v>
      </c>
      <c r="H122" s="897">
        <f>IF($D$39+$D$62=0,0,(H39+H62)/($D$39+$D$62)*100)</f>
        <v>0</v>
      </c>
      <c r="I122" s="898">
        <f>IF($D$39+$D$62=0,0,(I39+I62)/($D$39+$D$62)*100)</f>
        <v>29.746251403587298</v>
      </c>
      <c r="J122" s="738">
        <f t="shared" si="77"/>
        <v>70.253748596412706</v>
      </c>
      <c r="K122" s="896">
        <f t="shared" ref="K122:P122" si="83">IF($D$39+$D$62=0,0,(K39+K62)/($D$39+$D$62)*100)</f>
        <v>70.253748596412706</v>
      </c>
      <c r="L122" s="897">
        <f t="shared" si="83"/>
        <v>0</v>
      </c>
      <c r="M122" s="898">
        <f t="shared" si="83"/>
        <v>0</v>
      </c>
      <c r="N122" s="899">
        <f t="shared" si="83"/>
        <v>0</v>
      </c>
      <c r="O122" s="900">
        <f t="shared" si="83"/>
        <v>0</v>
      </c>
      <c r="P122" s="901">
        <f t="shared" si="83"/>
        <v>0</v>
      </c>
      <c r="Q122" s="136"/>
      <c r="R122" s="136"/>
      <c r="S122" s="136"/>
      <c r="T122" s="136"/>
    </row>
    <row r="123" spans="1:20" s="135" customFormat="1">
      <c r="A123" s="584"/>
      <c r="B123" s="868" t="s">
        <v>657</v>
      </c>
      <c r="C123" s="735" t="s">
        <v>658</v>
      </c>
      <c r="D123" s="736">
        <f t="shared" si="75"/>
        <v>100</v>
      </c>
      <c r="E123" s="889">
        <f>IF($D$40+$D$63=0,0,(E40+E63)/($D$40+$D$63)*100)</f>
        <v>3.7035704759017622E-3</v>
      </c>
      <c r="F123" s="738">
        <f t="shared" si="76"/>
        <v>54.820031373515796</v>
      </c>
      <c r="G123" s="896">
        <f>IF($D$40+$D$63=0,0,(G40+G63)/($D$40+$D$63)*100)</f>
        <v>8.462114715439629</v>
      </c>
      <c r="H123" s="897">
        <f>IF($D$40+$D$63=0,0,(H40+H63)/($D$40+$D$63)*100)</f>
        <v>33.369166467356997</v>
      </c>
      <c r="I123" s="898">
        <f>IF($D$40+$D$63=0,0,(I40+I63)/($D$40+$D$63)*100)</f>
        <v>12.988750190719166</v>
      </c>
      <c r="J123" s="738">
        <f t="shared" si="77"/>
        <v>44.301605271677616</v>
      </c>
      <c r="K123" s="896">
        <f t="shared" ref="K123:P123" si="84">IF($D$40+$D$63=0,0,(K40+K63)/($D$40+$D$63)*100)</f>
        <v>3.0684808270017752</v>
      </c>
      <c r="L123" s="897">
        <f t="shared" si="84"/>
        <v>41.230373695964531</v>
      </c>
      <c r="M123" s="898">
        <f t="shared" si="84"/>
        <v>2.7507487113076208E-3</v>
      </c>
      <c r="N123" s="899">
        <f t="shared" si="84"/>
        <v>0</v>
      </c>
      <c r="O123" s="900">
        <f t="shared" si="84"/>
        <v>0</v>
      </c>
      <c r="P123" s="901">
        <f t="shared" si="84"/>
        <v>0.87465978433069169</v>
      </c>
      <c r="Q123" s="136"/>
      <c r="R123" s="136"/>
      <c r="S123" s="136"/>
      <c r="T123" s="136"/>
    </row>
    <row r="124" spans="1:20" s="135" customFormat="1">
      <c r="A124" s="584"/>
      <c r="B124" s="869" t="s">
        <v>659</v>
      </c>
      <c r="C124" s="735" t="s">
        <v>660</v>
      </c>
      <c r="D124" s="736">
        <f t="shared" si="75"/>
        <v>100.00000000000001</v>
      </c>
      <c r="E124" s="889">
        <f>IF($D$42+$D$65=0,0,(E42+E65)/($D$42+$D$65)*100)</f>
        <v>0</v>
      </c>
      <c r="F124" s="738">
        <f t="shared" si="76"/>
        <v>82.909795601172803</v>
      </c>
      <c r="G124" s="896">
        <f>IF($D$42+$D$65=0,0,(G42+G65)/($D$42+$D$65)*100)</f>
        <v>34.403083165630946</v>
      </c>
      <c r="H124" s="897">
        <f>IF($D$42+$D$65=0,0,(H42+H65)/($D$42+$D$65)*100)</f>
        <v>6.3422324481255856</v>
      </c>
      <c r="I124" s="898">
        <f>IF($D$42+$D$65=0,0,(I42+I65)/($D$42+$D$65)*100)</f>
        <v>42.164479987416271</v>
      </c>
      <c r="J124" s="738">
        <f t="shared" si="77"/>
        <v>11.887547981252762</v>
      </c>
      <c r="K124" s="896">
        <f t="shared" ref="K124:P124" si="85">IF($D$42+$D$65=0,0,(K42+K65)/($D$42+$D$65)*100)</f>
        <v>4.2678504853831258</v>
      </c>
      <c r="L124" s="897">
        <f t="shared" si="85"/>
        <v>7.6196974958696373</v>
      </c>
      <c r="M124" s="898">
        <f t="shared" si="85"/>
        <v>0</v>
      </c>
      <c r="N124" s="899">
        <f t="shared" si="85"/>
        <v>0</v>
      </c>
      <c r="O124" s="900">
        <f t="shared" si="85"/>
        <v>0</v>
      </c>
      <c r="P124" s="901">
        <f t="shared" si="85"/>
        <v>5.202656417574449</v>
      </c>
      <c r="Q124" s="136"/>
      <c r="R124" s="136"/>
      <c r="S124" s="136"/>
      <c r="T124" s="136"/>
    </row>
    <row r="125" spans="1:20" s="135" customFormat="1">
      <c r="A125" s="584"/>
      <c r="B125" s="869" t="s">
        <v>661</v>
      </c>
      <c r="C125" s="735" t="s">
        <v>662</v>
      </c>
      <c r="D125" s="736">
        <f t="shared" si="75"/>
        <v>100</v>
      </c>
      <c r="E125" s="889">
        <f>IF($D$45+$D$68=0,0,(E45+E68)/($D$45+$D$68)*100)</f>
        <v>0</v>
      </c>
      <c r="F125" s="738">
        <f t="shared" si="76"/>
        <v>100</v>
      </c>
      <c r="G125" s="896">
        <f>IF($D$45+$D$68=0,0,(G45+G68)/($D$45+$D$68)*100)</f>
        <v>3.961827944132104</v>
      </c>
      <c r="H125" s="897">
        <f>IF($D$45+$D$68=0,0,(H45+H68)/($D$45+$D$68)*100)</f>
        <v>0</v>
      </c>
      <c r="I125" s="898">
        <f>IF($D$45+$D$68=0,0,(I45+I68)/($D$45+$D$68)*100)</f>
        <v>96.038172055867889</v>
      </c>
      <c r="J125" s="738">
        <f t="shared" si="77"/>
        <v>0</v>
      </c>
      <c r="K125" s="896">
        <f t="shared" ref="K125:P125" si="86">IF($D$45+$D$68=0,0,(K45+K68)/($D$45+$D$68)*100)</f>
        <v>0</v>
      </c>
      <c r="L125" s="897">
        <f t="shared" si="86"/>
        <v>0</v>
      </c>
      <c r="M125" s="898">
        <f t="shared" si="86"/>
        <v>0</v>
      </c>
      <c r="N125" s="899">
        <f t="shared" si="86"/>
        <v>0</v>
      </c>
      <c r="O125" s="900">
        <f t="shared" si="86"/>
        <v>0</v>
      </c>
      <c r="P125" s="901">
        <f t="shared" si="86"/>
        <v>0</v>
      </c>
      <c r="Q125" s="136"/>
      <c r="R125" s="136"/>
      <c r="S125" s="136"/>
      <c r="T125" s="136"/>
    </row>
    <row r="126" spans="1:20" s="135" customFormat="1">
      <c r="A126" s="584"/>
      <c r="B126" s="869" t="s">
        <v>663</v>
      </c>
      <c r="C126" s="735" t="s">
        <v>664</v>
      </c>
      <c r="D126" s="736">
        <f t="shared" si="75"/>
        <v>100</v>
      </c>
      <c r="E126" s="889">
        <f>IF($D$46+$D$69=0,0,(E46+E69)/($D$46+$D$69)*100)</f>
        <v>5.7673590238239401</v>
      </c>
      <c r="F126" s="738">
        <f t="shared" si="76"/>
        <v>46.897301243247924</v>
      </c>
      <c r="G126" s="896">
        <f>IF($D$46+$D$69=0,0,(G46+G69)/($D$46+$D$69)*100)</f>
        <v>25.965811756563863</v>
      </c>
      <c r="H126" s="897">
        <f>IF($D$46+$D$69=0,0,(H46+H69)/($D$46+$D$69)*100)</f>
        <v>7.5932210042440689</v>
      </c>
      <c r="I126" s="898">
        <f>IF($D$46+$D$69=0,0,(I46+I69)/($D$46+$D$69)*100)</f>
        <v>13.338268482439993</v>
      </c>
      <c r="J126" s="738">
        <f t="shared" si="77"/>
        <v>44.369030703358632</v>
      </c>
      <c r="K126" s="896">
        <f t="shared" ref="K126:P126" si="87">IF($D$46+$D$69=0,0,(K46+K69)/($D$46+$D$69)*100)</f>
        <v>12.776286682666685</v>
      </c>
      <c r="L126" s="897">
        <f t="shared" si="87"/>
        <v>29.294581794261891</v>
      </c>
      <c r="M126" s="898">
        <f t="shared" si="87"/>
        <v>2.2981622264300547</v>
      </c>
      <c r="N126" s="899">
        <f t="shared" si="87"/>
        <v>0</v>
      </c>
      <c r="O126" s="900">
        <f t="shared" si="87"/>
        <v>0</v>
      </c>
      <c r="P126" s="901">
        <f t="shared" si="87"/>
        <v>2.9663090295695071</v>
      </c>
      <c r="Q126" s="136"/>
      <c r="R126" s="136"/>
      <c r="S126" s="136"/>
      <c r="T126" s="136"/>
    </row>
    <row r="127" spans="1:20" s="135" customFormat="1">
      <c r="A127" s="584"/>
      <c r="B127" s="869" t="s">
        <v>665</v>
      </c>
      <c r="C127" s="735" t="s">
        <v>666</v>
      </c>
      <c r="D127" s="736">
        <f t="shared" si="75"/>
        <v>99.999999999999986</v>
      </c>
      <c r="E127" s="889">
        <f>IF($D$48+$D$71=0,0,(E48+E71)/($D$48+$D$71)*100)</f>
        <v>26.437652710103443</v>
      </c>
      <c r="F127" s="738">
        <f t="shared" si="76"/>
        <v>25.267393940623535</v>
      </c>
      <c r="G127" s="896">
        <f>IF($D$48+$D$71=0,0,(G48+G71)/($D$48+$D$71)*100)</f>
        <v>0.82029980938505831</v>
      </c>
      <c r="H127" s="897">
        <f>IF($D$48+$D$71=0,0,(H48+H71)/($D$48+$D$71)*100)</f>
        <v>2.6410842323374095</v>
      </c>
      <c r="I127" s="898">
        <f>IF($D$48+$D$71=0,0,(I48+I71)/($D$48+$D$71)*100)</f>
        <v>21.806009898901067</v>
      </c>
      <c r="J127" s="738">
        <f t="shared" si="77"/>
        <v>45.757893170244884</v>
      </c>
      <c r="K127" s="896">
        <f t="shared" ref="K127:P127" si="88">IF($D$48+$D$71=0,0,(K48+K71)/($D$48+$D$71)*100)</f>
        <v>40.100790225799123</v>
      </c>
      <c r="L127" s="897">
        <f t="shared" si="88"/>
        <v>5.6211544724640055</v>
      </c>
      <c r="M127" s="898">
        <f t="shared" si="88"/>
        <v>3.5948471981757761E-2</v>
      </c>
      <c r="N127" s="899">
        <f t="shared" si="88"/>
        <v>0</v>
      </c>
      <c r="O127" s="900">
        <f t="shared" si="88"/>
        <v>0</v>
      </c>
      <c r="P127" s="901">
        <f t="shared" si="88"/>
        <v>2.5370601790281317</v>
      </c>
      <c r="Q127" s="136"/>
      <c r="R127" s="136"/>
      <c r="S127" s="136"/>
      <c r="T127" s="136"/>
    </row>
    <row r="128" spans="1:20" s="135" customFormat="1">
      <c r="A128" s="584"/>
      <c r="B128" s="868" t="s">
        <v>667</v>
      </c>
      <c r="C128" s="735" t="s">
        <v>668</v>
      </c>
      <c r="D128" s="736">
        <f t="shared" si="75"/>
        <v>100.00000000000001</v>
      </c>
      <c r="E128" s="889">
        <f>IF($D$49+$D$72=0,0,(E49+E72)/($D$49+$D$72)*100)</f>
        <v>5.406594311075421E-2</v>
      </c>
      <c r="F128" s="738">
        <f t="shared" si="76"/>
        <v>42.282247145052771</v>
      </c>
      <c r="G128" s="896">
        <f>IF($D$49+$D$72=0,0,(G49+G72)/($D$49+$D$72)*100)</f>
        <v>0.91631809627701399</v>
      </c>
      <c r="H128" s="897">
        <f>IF($D$49+$D$72=0,0,(H49+H72)/($D$49+$D$72)*100)</f>
        <v>2.9502302063155099</v>
      </c>
      <c r="I128" s="898">
        <f>IF($D$49+$D$72=0,0,(I49+I72)/($D$49+$D$72)*100)</f>
        <v>38.415698842460245</v>
      </c>
      <c r="J128" s="738">
        <f t="shared" si="77"/>
        <v>54.829657052521945</v>
      </c>
      <c r="K128" s="896">
        <f t="shared" ref="K128:P128" si="89">IF($D$49+$D$72=0,0,(K49+K72)/($D$49+$D$72)*100)</f>
        <v>48.510375076358102</v>
      </c>
      <c r="L128" s="897">
        <f t="shared" si="89"/>
        <v>6.2791256393787727</v>
      </c>
      <c r="M128" s="898">
        <f t="shared" si="89"/>
        <v>4.0156336785065992E-2</v>
      </c>
      <c r="N128" s="899">
        <f t="shared" si="89"/>
        <v>0</v>
      </c>
      <c r="O128" s="900">
        <f t="shared" si="89"/>
        <v>0</v>
      </c>
      <c r="P128" s="901">
        <f t="shared" si="89"/>
        <v>2.8340298593145361</v>
      </c>
      <c r="Q128" s="136"/>
      <c r="R128" s="136"/>
      <c r="S128" s="136"/>
      <c r="T128" s="136"/>
    </row>
    <row r="129" spans="1:20" s="135" customFormat="1">
      <c r="A129" s="584"/>
      <c r="B129" s="869" t="s">
        <v>669</v>
      </c>
      <c r="C129" s="735" t="s">
        <v>670</v>
      </c>
      <c r="D129" s="736">
        <f t="shared" si="75"/>
        <v>0</v>
      </c>
      <c r="E129" s="889">
        <f>IF($D$51+$D$74=0,0,(E51+E74)/($D$51+$D$74)*100)</f>
        <v>0</v>
      </c>
      <c r="F129" s="738">
        <f t="shared" si="76"/>
        <v>0</v>
      </c>
      <c r="G129" s="896">
        <f>IF($D$51+$D$74=0,0,(G51+G74)/($D$51+$D$74)*100)</f>
        <v>0</v>
      </c>
      <c r="H129" s="897">
        <f>IF($D$51+$D$74=0,0,(H51+H74)/($D$51+$D$74)*100)</f>
        <v>0</v>
      </c>
      <c r="I129" s="898">
        <f>IF($D$51+$D$74=0,0,(I51+I74)/($D$51+$D$74)*100)</f>
        <v>0</v>
      </c>
      <c r="J129" s="738">
        <f t="shared" si="77"/>
        <v>0</v>
      </c>
      <c r="K129" s="896">
        <f t="shared" ref="K129:P129" si="90">IF($D$51+$D$74=0,0,(K51+K74)/($D$51+$D$74)*100)</f>
        <v>0</v>
      </c>
      <c r="L129" s="897">
        <f t="shared" si="90"/>
        <v>0</v>
      </c>
      <c r="M129" s="898">
        <f t="shared" si="90"/>
        <v>0</v>
      </c>
      <c r="N129" s="899">
        <f t="shared" si="90"/>
        <v>0</v>
      </c>
      <c r="O129" s="900">
        <f t="shared" si="90"/>
        <v>0</v>
      </c>
      <c r="P129" s="901">
        <f t="shared" si="90"/>
        <v>0</v>
      </c>
      <c r="Q129" s="136"/>
      <c r="R129" s="136"/>
      <c r="S129" s="136"/>
      <c r="T129" s="136"/>
    </row>
    <row r="130" spans="1:20" s="135" customFormat="1">
      <c r="A130" s="584"/>
      <c r="B130" s="869" t="s">
        <v>671</v>
      </c>
      <c r="C130" s="755" t="s">
        <v>672</v>
      </c>
      <c r="D130" s="870">
        <f t="shared" si="75"/>
        <v>0</v>
      </c>
      <c r="E130" s="902">
        <f>IF($D$52+$D$75=0,0,(E52+E75)/($D$52+$D$75)*100)</f>
        <v>0</v>
      </c>
      <c r="F130" s="872">
        <f t="shared" si="76"/>
        <v>0</v>
      </c>
      <c r="G130" s="903">
        <f>IF($D$52+$D$75=0,0,(G52+G75)/($D$52+$D$75)*100)</f>
        <v>0</v>
      </c>
      <c r="H130" s="904">
        <f>IF($D$52+$D$75=0,0,(H52+H75)/($D$52+$D$75)*100)</f>
        <v>0</v>
      </c>
      <c r="I130" s="905">
        <f>IF($D$52+$D$75=0,0,(I52+I75)/($D$52+$D$75)*100)</f>
        <v>0</v>
      </c>
      <c r="J130" s="872">
        <f t="shared" si="77"/>
        <v>0</v>
      </c>
      <c r="K130" s="903">
        <f t="shared" ref="K130:P130" si="91">IF($D$52+$D$75=0,0,(K52+K75)/($D$52+$D$75)*100)</f>
        <v>0</v>
      </c>
      <c r="L130" s="904">
        <f t="shared" si="91"/>
        <v>0</v>
      </c>
      <c r="M130" s="905">
        <f t="shared" si="91"/>
        <v>0</v>
      </c>
      <c r="N130" s="906">
        <f t="shared" si="91"/>
        <v>0</v>
      </c>
      <c r="O130" s="907">
        <f t="shared" si="91"/>
        <v>0</v>
      </c>
      <c r="P130" s="908">
        <f t="shared" si="91"/>
        <v>0</v>
      </c>
      <c r="Q130" s="136"/>
      <c r="R130" s="136"/>
      <c r="S130" s="136"/>
      <c r="T130" s="136"/>
    </row>
    <row r="131" spans="1:20" s="135" customFormat="1" ht="15.75" thickBot="1">
      <c r="A131" s="584"/>
      <c r="B131" s="909" t="s">
        <v>673</v>
      </c>
      <c r="C131" s="833" t="s">
        <v>674</v>
      </c>
      <c r="D131" s="910">
        <f t="shared" si="75"/>
        <v>0</v>
      </c>
      <c r="E131" s="911">
        <f>IF($D$53+$D$76=0,0,(E53+E76)/($D$53+$D$76)*100)</f>
        <v>0</v>
      </c>
      <c r="F131" s="912">
        <f t="shared" si="76"/>
        <v>0</v>
      </c>
      <c r="G131" s="913">
        <f>IF($D$53+$D$76=0,0,(G53+G76)/($D$53+$D$76)*100)</f>
        <v>0</v>
      </c>
      <c r="H131" s="914">
        <f>IF($D$53+$D$76=0,0,(H53+H76)/($D$53+$D$76)*100)</f>
        <v>0</v>
      </c>
      <c r="I131" s="915">
        <f>IF($D$53+$D$76=0,0,(I53+I76)/($D$53+$D$76)*100)</f>
        <v>0</v>
      </c>
      <c r="J131" s="912">
        <f t="shared" si="77"/>
        <v>0</v>
      </c>
      <c r="K131" s="913">
        <f t="shared" ref="K131:P131" si="92">IF($D$53+$D$76=0,0,(K53+K76)/($D$53+$D$76)*100)</f>
        <v>0</v>
      </c>
      <c r="L131" s="914">
        <f t="shared" si="92"/>
        <v>0</v>
      </c>
      <c r="M131" s="915">
        <f t="shared" si="92"/>
        <v>0</v>
      </c>
      <c r="N131" s="916">
        <f t="shared" si="92"/>
        <v>0</v>
      </c>
      <c r="O131" s="917">
        <f t="shared" si="92"/>
        <v>0</v>
      </c>
      <c r="P131" s="918">
        <f t="shared" si="92"/>
        <v>0</v>
      </c>
      <c r="Q131" s="136"/>
      <c r="R131" s="136"/>
      <c r="S131" s="136"/>
      <c r="T131" s="136"/>
    </row>
    <row r="132" spans="1:20" ht="26.25" thickBot="1">
      <c r="A132" s="584"/>
      <c r="B132" s="843" t="s">
        <v>78</v>
      </c>
      <c r="C132" s="594" t="s">
        <v>675</v>
      </c>
      <c r="D132" s="845">
        <f t="shared" si="75"/>
        <v>100.00000000000001</v>
      </c>
      <c r="E132" s="846">
        <f>IFERROR(E94/$D$94*100, 0)</f>
        <v>18.267488915331935</v>
      </c>
      <c r="F132" s="847">
        <f t="shared" si="76"/>
        <v>33.830608806493828</v>
      </c>
      <c r="G132" s="848">
        <f>IFERROR(G94/$D$94*100, 0)</f>
        <v>10.128485714720386</v>
      </c>
      <c r="H132" s="849">
        <f>IFERROR(H94/$D$94*100, 0)</f>
        <v>4.3149257687046463</v>
      </c>
      <c r="I132" s="850">
        <f>IFERROR(I94/$D$94*100, 0)</f>
        <v>19.387197323068801</v>
      </c>
      <c r="J132" s="847">
        <f t="shared" si="77"/>
        <v>45.180708840225869</v>
      </c>
      <c r="K132" s="848">
        <f t="shared" ref="K132:P132" si="93">IFERROR(K94/$D$94*100, 0)</f>
        <v>29.160928851354946</v>
      </c>
      <c r="L132" s="849">
        <f t="shared" si="93"/>
        <v>15.258913813362069</v>
      </c>
      <c r="M132" s="850">
        <f t="shared" si="93"/>
        <v>0.76086617550885194</v>
      </c>
      <c r="N132" s="847">
        <f t="shared" si="93"/>
        <v>0</v>
      </c>
      <c r="O132" s="847">
        <f t="shared" si="93"/>
        <v>0</v>
      </c>
      <c r="P132" s="847">
        <f t="shared" si="93"/>
        <v>2.7211934379483687</v>
      </c>
      <c r="R132" s="136"/>
      <c r="S132" s="136"/>
      <c r="T132" s="136"/>
    </row>
    <row r="133" spans="1:20">
      <c r="R133" s="136"/>
      <c r="S133" s="136"/>
      <c r="T133" s="136"/>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82"/>
  <sheetViews>
    <sheetView showGridLines="0" workbookViewId="0">
      <selection activeCell="E80" sqref="E80:E82"/>
    </sheetView>
  </sheetViews>
  <sheetFormatPr defaultRowHeight="15"/>
  <cols>
    <col min="2" max="2" width="10.42578125" customWidth="1"/>
    <col min="3" max="3" width="64.85546875" customWidth="1"/>
    <col min="4" max="4" width="16" customWidth="1"/>
    <col min="5" max="5" width="22.140625" customWidth="1"/>
  </cols>
  <sheetData>
    <row r="1" spans="1:5">
      <c r="A1" s="549"/>
      <c r="B1" s="549"/>
      <c r="C1" s="549"/>
      <c r="D1" s="549"/>
      <c r="E1" s="549"/>
    </row>
    <row r="2" spans="1:5" ht="72">
      <c r="A2" s="549"/>
      <c r="B2" s="549"/>
      <c r="C2" s="549"/>
      <c r="D2" s="549"/>
      <c r="E2" s="552" t="s">
        <v>678</v>
      </c>
    </row>
    <row r="3" spans="1:5">
      <c r="A3" s="549"/>
      <c r="B3" s="549"/>
      <c r="C3" s="28" t="str">
        <f>"Ūkio subjektas: "&amp;'[3]1.Pradzia'!$D$15</f>
        <v>Ūkio subjektas: UAB „Skuodo vandenys“</v>
      </c>
      <c r="D3" s="549"/>
      <c r="E3" s="549"/>
    </row>
    <row r="4" spans="1:5">
      <c r="A4" s="549"/>
      <c r="B4" s="549"/>
      <c r="C4" s="28" t="str">
        <f>"Ataskaitinis laikotarpis: "&amp;'[3]1.Pradzia'!$D$12</f>
        <v>Ataskaitinis laikotarpis: 2020-01-01 - 2020-12-31</v>
      </c>
      <c r="D4" s="549"/>
      <c r="E4" s="549"/>
    </row>
    <row r="5" spans="1:5">
      <c r="A5" s="549"/>
      <c r="B5" s="549"/>
      <c r="C5" s="549"/>
      <c r="D5" s="549"/>
      <c r="E5" s="549"/>
    </row>
    <row r="6" spans="1:5" ht="31.5">
      <c r="A6" s="549"/>
      <c r="B6" s="549"/>
      <c r="C6" s="919" t="s">
        <v>679</v>
      </c>
      <c r="D6" s="549"/>
      <c r="E6" s="549"/>
    </row>
    <row r="7" spans="1:5" ht="15.75" thickBot="1">
      <c r="A7" s="549"/>
      <c r="B7" s="549"/>
      <c r="C7" s="549"/>
      <c r="D7" s="549"/>
      <c r="E7" s="549"/>
    </row>
    <row r="8" spans="1:5" ht="15.75" thickBot="1">
      <c r="A8" s="549"/>
      <c r="B8" s="920" t="s">
        <v>2</v>
      </c>
      <c r="C8" s="921" t="s">
        <v>680</v>
      </c>
      <c r="D8" s="922" t="s">
        <v>681</v>
      </c>
      <c r="E8" s="923" t="s">
        <v>46</v>
      </c>
    </row>
    <row r="9" spans="1:5" ht="16.5" thickTop="1" thickBot="1">
      <c r="A9" s="549"/>
      <c r="B9" s="924"/>
      <c r="C9" s="925" t="s">
        <v>682</v>
      </c>
      <c r="D9" s="926"/>
      <c r="E9" s="927"/>
    </row>
    <row r="10" spans="1:5" ht="16.5" thickTop="1">
      <c r="A10" s="549"/>
      <c r="B10" s="928">
        <v>1</v>
      </c>
      <c r="C10" s="929" t="s">
        <v>683</v>
      </c>
      <c r="D10" s="930" t="s">
        <v>684</v>
      </c>
      <c r="E10" s="931">
        <f>'[3]7.Realizacija'!D42+'[3]7.Realizacija'!D7</f>
        <v>564.29999999999995</v>
      </c>
    </row>
    <row r="11" spans="1:5" ht="16.5" thickBot="1">
      <c r="A11" s="549"/>
      <c r="B11" s="932">
        <v>2</v>
      </c>
      <c r="C11" s="933" t="s">
        <v>685</v>
      </c>
      <c r="D11" s="934" t="s">
        <v>684</v>
      </c>
      <c r="E11" s="935">
        <f>'[3]7.Realizacija'!E42+'[3]7.Realizacija'!E7</f>
        <v>193.93</v>
      </c>
    </row>
    <row r="12" spans="1:5" ht="15.75">
      <c r="A12" s="549"/>
      <c r="B12" s="936">
        <v>3</v>
      </c>
      <c r="C12" s="937" t="s">
        <v>686</v>
      </c>
      <c r="D12" s="938" t="s">
        <v>684</v>
      </c>
      <c r="E12" s="939">
        <f>'[3]7.Realizacija'!F42+'[3]7.Realizacija'!F7</f>
        <v>561</v>
      </c>
    </row>
    <row r="13" spans="1:5" ht="15.75">
      <c r="A13" s="549"/>
      <c r="B13" s="940" t="s">
        <v>687</v>
      </c>
      <c r="C13" s="941" t="s">
        <v>688</v>
      </c>
      <c r="D13" s="942" t="s">
        <v>689</v>
      </c>
      <c r="E13" s="943">
        <f>+'[3]10.Kita'!E45</f>
        <v>0</v>
      </c>
    </row>
    <row r="14" spans="1:5" ht="15.75" thickBot="1">
      <c r="A14" s="549"/>
      <c r="B14" s="944" t="s">
        <v>690</v>
      </c>
      <c r="C14" s="945" t="s">
        <v>691</v>
      </c>
      <c r="D14" s="946" t="s">
        <v>692</v>
      </c>
      <c r="E14" s="947">
        <f>+'[3]10.Kita'!E46</f>
        <v>0</v>
      </c>
    </row>
    <row r="15" spans="1:5" ht="15.75">
      <c r="A15" s="549"/>
      <c r="B15" s="936" t="s">
        <v>693</v>
      </c>
      <c r="C15" s="937" t="s">
        <v>694</v>
      </c>
      <c r="D15" s="948" t="s">
        <v>689</v>
      </c>
      <c r="E15" s="949">
        <f>E16+E20+E22</f>
        <v>327.95366999999999</v>
      </c>
    </row>
    <row r="16" spans="1:5" ht="15.75">
      <c r="A16" s="549"/>
      <c r="B16" s="950" t="s">
        <v>695</v>
      </c>
      <c r="C16" s="951" t="s">
        <v>696</v>
      </c>
      <c r="D16" s="952" t="s">
        <v>684</v>
      </c>
      <c r="E16" s="953">
        <f>E17+E19</f>
        <v>268.24597</v>
      </c>
    </row>
    <row r="17" spans="1:5" ht="15.75">
      <c r="A17" s="549"/>
      <c r="B17" s="940" t="s">
        <v>697</v>
      </c>
      <c r="C17" s="941" t="s">
        <v>698</v>
      </c>
      <c r="D17" s="942" t="s">
        <v>689</v>
      </c>
      <c r="E17" s="954">
        <f>'[3]7.Realizacija'!F44+'[3]7.Realizacija'!F45+'[3]7.Realizacija'!F9+'[3]7.Realizacija'!F10</f>
        <v>86.634969999999996</v>
      </c>
    </row>
    <row r="18" spans="1:5">
      <c r="A18" s="549"/>
      <c r="B18" s="955" t="s">
        <v>699</v>
      </c>
      <c r="C18" s="956" t="s">
        <v>691</v>
      </c>
      <c r="D18" s="957" t="s">
        <v>692</v>
      </c>
      <c r="E18" s="954">
        <f>'[3]7.Realizacija'!F45+'[3]7.Realizacija'!F10</f>
        <v>0</v>
      </c>
    </row>
    <row r="19" spans="1:5" ht="15.75">
      <c r="A19" s="549"/>
      <c r="B19" s="940" t="s">
        <v>700</v>
      </c>
      <c r="C19" s="941" t="s">
        <v>701</v>
      </c>
      <c r="D19" s="942" t="s">
        <v>689</v>
      </c>
      <c r="E19" s="954">
        <f>'[3]7.Realizacija'!F46+'[3]7.Realizacija'!F11</f>
        <v>181.61099999999999</v>
      </c>
    </row>
    <row r="20" spans="1:5" ht="15.75">
      <c r="A20" s="549"/>
      <c r="B20" s="950" t="s">
        <v>702</v>
      </c>
      <c r="C20" s="951" t="s">
        <v>703</v>
      </c>
      <c r="D20" s="952" t="s">
        <v>684</v>
      </c>
      <c r="E20" s="958">
        <f>SUM('[3]7.Realizacija'!$F$12:$F$15)+SUM('[3]7.Realizacija'!$F$47:$F$50)</f>
        <v>59.707700000000003</v>
      </c>
    </row>
    <row r="21" spans="1:5" ht="15.75">
      <c r="A21" s="549"/>
      <c r="B21" s="940" t="s">
        <v>704</v>
      </c>
      <c r="C21" s="941" t="s">
        <v>705</v>
      </c>
      <c r="D21" s="942" t="s">
        <v>689</v>
      </c>
      <c r="E21" s="954">
        <f>'[3]7.Realizacija'!F48+'[3]7.Realizacija'!F13</f>
        <v>1</v>
      </c>
    </row>
    <row r="22" spans="1:5" ht="16.5" thickBot="1">
      <c r="A22" s="549"/>
      <c r="B22" s="932" t="s">
        <v>706</v>
      </c>
      <c r="C22" s="933" t="s">
        <v>707</v>
      </c>
      <c r="D22" s="934" t="s">
        <v>684</v>
      </c>
      <c r="E22" s="935">
        <f>'[3]7.Realizacija'!F51+'[3]7.Realizacija'!F16</f>
        <v>0</v>
      </c>
    </row>
    <row r="23" spans="1:5" ht="16.5" thickBot="1">
      <c r="A23" s="549"/>
      <c r="B23" s="959" t="s">
        <v>708</v>
      </c>
      <c r="C23" s="960" t="s">
        <v>709</v>
      </c>
      <c r="D23" s="961" t="s">
        <v>684</v>
      </c>
      <c r="E23" s="962">
        <f>+'[3]10.Kita'!E47</f>
        <v>0</v>
      </c>
    </row>
    <row r="24" spans="1:5" ht="15.75">
      <c r="A24" s="549"/>
      <c r="B24" s="963" t="s">
        <v>710</v>
      </c>
      <c r="C24" s="964" t="s">
        <v>711</v>
      </c>
      <c r="D24" s="965" t="s">
        <v>684</v>
      </c>
      <c r="E24" s="966">
        <f>E10-E15-E23</f>
        <v>236.34632999999997</v>
      </c>
    </row>
    <row r="25" spans="1:5" ht="15.75">
      <c r="A25" s="549"/>
      <c r="B25" s="967" t="s">
        <v>712</v>
      </c>
      <c r="C25" s="941" t="s">
        <v>713</v>
      </c>
      <c r="D25" s="942" t="s">
        <v>689</v>
      </c>
      <c r="E25" s="968">
        <f>E10-E12</f>
        <v>3.2999999999999545</v>
      </c>
    </row>
    <row r="26" spans="1:5">
      <c r="A26" s="549"/>
      <c r="B26" s="967" t="s">
        <v>714</v>
      </c>
      <c r="C26" s="941" t="s">
        <v>715</v>
      </c>
      <c r="D26" s="942" t="s">
        <v>716</v>
      </c>
      <c r="E26" s="968">
        <f>E12-E15-E23-E28</f>
        <v>319.68130000000002</v>
      </c>
    </row>
    <row r="27" spans="1:5" ht="15.75">
      <c r="A27" s="549"/>
      <c r="B27" s="940" t="s">
        <v>717</v>
      </c>
      <c r="C27" s="941" t="s">
        <v>718</v>
      </c>
      <c r="D27" s="942" t="s">
        <v>689</v>
      </c>
      <c r="E27" s="969">
        <f>$E$13-$E$17</f>
        <v>-86.634969999999996</v>
      </c>
    </row>
    <row r="28" spans="1:5">
      <c r="A28" s="549"/>
      <c r="B28" s="955" t="s">
        <v>719</v>
      </c>
      <c r="C28" s="956" t="s">
        <v>720</v>
      </c>
      <c r="D28" s="957" t="s">
        <v>692</v>
      </c>
      <c r="E28" s="970">
        <f>$E$13-$E$17</f>
        <v>-86.634969999999996</v>
      </c>
    </row>
    <row r="29" spans="1:5" ht="15.75" thickBot="1">
      <c r="A29" s="549"/>
      <c r="B29" s="955" t="s">
        <v>721</v>
      </c>
      <c r="C29" s="971" t="s">
        <v>722</v>
      </c>
      <c r="D29" s="972" t="s">
        <v>716</v>
      </c>
      <c r="E29" s="973">
        <f>E14-E18</f>
        <v>0</v>
      </c>
    </row>
    <row r="30" spans="1:5" ht="16.5" thickTop="1" thickBot="1">
      <c r="A30" s="549"/>
      <c r="B30" s="924"/>
      <c r="C30" s="925" t="s">
        <v>723</v>
      </c>
      <c r="D30" s="926"/>
      <c r="E30" s="927"/>
    </row>
    <row r="31" spans="1:5" ht="16.5" thickTop="1">
      <c r="A31" s="549"/>
      <c r="B31" s="936" t="s">
        <v>724</v>
      </c>
      <c r="C31" s="937" t="s">
        <v>725</v>
      </c>
      <c r="D31" s="942" t="s">
        <v>689</v>
      </c>
      <c r="E31" s="949">
        <f>E32+E33</f>
        <v>567.50249999999994</v>
      </c>
    </row>
    <row r="32" spans="1:5" ht="15.75">
      <c r="A32" s="549"/>
      <c r="B32" s="940" t="s">
        <v>726</v>
      </c>
      <c r="C32" s="941" t="s">
        <v>727</v>
      </c>
      <c r="D32" s="942" t="s">
        <v>689</v>
      </c>
      <c r="E32" s="974">
        <f>'[3]7.Realizacija'!G42+'[3]7.Realizacija'!G7</f>
        <v>564.4</v>
      </c>
    </row>
    <row r="33" spans="1:5" ht="16.5" thickBot="1">
      <c r="A33" s="549"/>
      <c r="B33" s="940" t="s">
        <v>728</v>
      </c>
      <c r="C33" s="975" t="s">
        <v>729</v>
      </c>
      <c r="D33" s="942" t="s">
        <v>689</v>
      </c>
      <c r="E33" s="974">
        <f>+'[3]10.Kita'!E48</f>
        <v>3.1025</v>
      </c>
    </row>
    <row r="34" spans="1:5" ht="26.25" thickBot="1">
      <c r="A34" s="549"/>
      <c r="B34" s="976" t="s">
        <v>730</v>
      </c>
      <c r="C34" s="977" t="s">
        <v>731</v>
      </c>
      <c r="D34" s="978" t="s">
        <v>732</v>
      </c>
      <c r="E34" s="979">
        <f>+'[3]10.Kita'!E49</f>
        <v>195</v>
      </c>
    </row>
    <row r="35" spans="1:5" ht="18" thickBot="1">
      <c r="A35" s="549"/>
      <c r="B35" s="959" t="s">
        <v>733</v>
      </c>
      <c r="C35" s="960" t="s">
        <v>734</v>
      </c>
      <c r="D35" s="978" t="s">
        <v>732</v>
      </c>
      <c r="E35" s="962">
        <f>'[3]7.Realizacija'!H42+'[3]7.Realizacija'!H7</f>
        <v>564.4</v>
      </c>
    </row>
    <row r="36" spans="1:5" ht="16.5" thickBot="1">
      <c r="A36" s="549"/>
      <c r="B36" s="980" t="s">
        <v>735</v>
      </c>
      <c r="C36" s="981" t="s">
        <v>736</v>
      </c>
      <c r="D36" s="938" t="s">
        <v>684</v>
      </c>
      <c r="E36" s="982">
        <f>'[3]7.Realizacija'!I42+'[3]7.Realizacija'!I7</f>
        <v>564.4</v>
      </c>
    </row>
    <row r="37" spans="1:5" ht="26.25" thickBot="1">
      <c r="A37" s="549"/>
      <c r="B37" s="983" t="s">
        <v>737</v>
      </c>
      <c r="C37" s="984" t="s">
        <v>738</v>
      </c>
      <c r="D37" s="985" t="s">
        <v>684</v>
      </c>
      <c r="E37" s="986">
        <f>E38+E42+E45</f>
        <v>198.151535</v>
      </c>
    </row>
    <row r="38" spans="1:5" ht="15.75">
      <c r="A38" s="549"/>
      <c r="B38" s="936" t="s">
        <v>739</v>
      </c>
      <c r="C38" s="937" t="s">
        <v>740</v>
      </c>
      <c r="D38" s="938" t="s">
        <v>684</v>
      </c>
      <c r="E38" s="949">
        <f>E39+E41</f>
        <v>165.13153499999999</v>
      </c>
    </row>
    <row r="39" spans="1:5" ht="15.75">
      <c r="A39" s="549"/>
      <c r="B39" s="940" t="s">
        <v>741</v>
      </c>
      <c r="C39" s="941" t="s">
        <v>742</v>
      </c>
      <c r="D39" s="942" t="s">
        <v>689</v>
      </c>
      <c r="E39" s="974">
        <f>'[3]7.Realizacija'!G44+'[3]7.Realizacija'!G45+'[3]7.Realizacija'!G9+'[3]7.Realizacija'!G10</f>
        <v>80.147004999999993</v>
      </c>
    </row>
    <row r="40" spans="1:5">
      <c r="A40" s="549"/>
      <c r="B40" s="955" t="s">
        <v>743</v>
      </c>
      <c r="C40" s="956" t="s">
        <v>744</v>
      </c>
      <c r="D40" s="957" t="s">
        <v>692</v>
      </c>
      <c r="E40" s="954">
        <f>'[3]7.Realizacija'!G45+'[3]7.Realizacija'!G10</f>
        <v>0</v>
      </c>
    </row>
    <row r="41" spans="1:5" ht="15.75" thickBot="1">
      <c r="A41" s="549"/>
      <c r="B41" s="944" t="s">
        <v>745</v>
      </c>
      <c r="C41" s="945" t="s">
        <v>701</v>
      </c>
      <c r="D41" s="946" t="s">
        <v>692</v>
      </c>
      <c r="E41" s="947">
        <f>'[3]7.Realizacija'!G46+'[3]7.Realizacija'!G11</f>
        <v>84.984530000000007</v>
      </c>
    </row>
    <row r="42" spans="1:5" ht="15.75">
      <c r="A42" s="549"/>
      <c r="B42" s="936" t="s">
        <v>746</v>
      </c>
      <c r="C42" s="937" t="s">
        <v>747</v>
      </c>
      <c r="D42" s="938" t="s">
        <v>684</v>
      </c>
      <c r="E42" s="939">
        <f>SUM('[3]7.Realizacija'!$G$47:$G$50)+SUM('[3]7.Realizacija'!G12:G15)</f>
        <v>33.020000000000003</v>
      </c>
    </row>
    <row r="43" spans="1:5">
      <c r="A43" s="549"/>
      <c r="B43" s="940" t="s">
        <v>748</v>
      </c>
      <c r="C43" s="987" t="s">
        <v>749</v>
      </c>
      <c r="D43" s="957" t="s">
        <v>692</v>
      </c>
      <c r="E43" s="974">
        <f>SUM('[3]7.Realizacija'!$H$47:$H$50)+SUM('[3]7.Realizacija'!H12:H15)</f>
        <v>35.07394</v>
      </c>
    </row>
    <row r="44" spans="1:5" ht="15.75" thickBot="1">
      <c r="A44" s="549"/>
      <c r="B44" s="988" t="s">
        <v>750</v>
      </c>
      <c r="C44" s="989" t="s">
        <v>751</v>
      </c>
      <c r="D44" s="946" t="s">
        <v>692</v>
      </c>
      <c r="E44" s="990">
        <f>+SUM('[3]7.Realizacija'!I12:I15)+SUM('[3]7.Realizacija'!$I$47:$I$50)</f>
        <v>35.079300000000003</v>
      </c>
    </row>
    <row r="45" spans="1:5" ht="16.5" thickBot="1">
      <c r="A45" s="549"/>
      <c r="B45" s="959" t="s">
        <v>752</v>
      </c>
      <c r="C45" s="960" t="s">
        <v>753</v>
      </c>
      <c r="D45" s="961" t="s">
        <v>684</v>
      </c>
      <c r="E45" s="962">
        <f>'[3]7.Realizacija'!G51+'[3]7.Realizacija'!G16</f>
        <v>0</v>
      </c>
    </row>
    <row r="46" spans="1:5" ht="15.75">
      <c r="A46" s="549"/>
      <c r="B46" s="936" t="s">
        <v>754</v>
      </c>
      <c r="C46" s="937" t="s">
        <v>755</v>
      </c>
      <c r="D46" s="965" t="s">
        <v>684</v>
      </c>
      <c r="E46" s="949">
        <f>E31-E37</f>
        <v>369.35096499999997</v>
      </c>
    </row>
    <row r="47" spans="1:5" ht="15.75">
      <c r="A47" s="549"/>
      <c r="B47" s="940" t="s">
        <v>756</v>
      </c>
      <c r="C47" s="941" t="s">
        <v>757</v>
      </c>
      <c r="D47" s="942" t="s">
        <v>689</v>
      </c>
      <c r="E47" s="991">
        <f>E46-E48</f>
        <v>449.49796999999995</v>
      </c>
    </row>
    <row r="48" spans="1:5" ht="15.75">
      <c r="A48" s="549"/>
      <c r="B48" s="940" t="s">
        <v>758</v>
      </c>
      <c r="C48" s="941" t="s">
        <v>759</v>
      </c>
      <c r="D48" s="942" t="s">
        <v>689</v>
      </c>
      <c r="E48" s="991">
        <f>E13-E39</f>
        <v>-80.147004999999993</v>
      </c>
    </row>
    <row r="49" spans="1:5" ht="15.75" thickBot="1">
      <c r="A49" s="549"/>
      <c r="B49" s="944" t="s">
        <v>760</v>
      </c>
      <c r="C49" s="992" t="s">
        <v>761</v>
      </c>
      <c r="D49" s="946" t="s">
        <v>692</v>
      </c>
      <c r="E49" s="993">
        <f>+E14-E40</f>
        <v>0</v>
      </c>
    </row>
    <row r="50" spans="1:5" ht="16.5" thickTop="1" thickBot="1">
      <c r="A50" s="549"/>
      <c r="B50" s="924"/>
      <c r="C50" s="925" t="s">
        <v>762</v>
      </c>
      <c r="D50" s="926"/>
      <c r="E50" s="927"/>
    </row>
    <row r="51" spans="1:5" ht="16.5" thickTop="1">
      <c r="A51" s="549"/>
      <c r="B51" s="936" t="s">
        <v>763</v>
      </c>
      <c r="C51" s="994" t="s">
        <v>764</v>
      </c>
      <c r="D51" s="938" t="s">
        <v>684</v>
      </c>
      <c r="E51" s="995">
        <f>SUM(E52:E53)</f>
        <v>342.35</v>
      </c>
    </row>
    <row r="52" spans="1:5" ht="15.75">
      <c r="A52" s="549"/>
      <c r="B52" s="996" t="s">
        <v>765</v>
      </c>
      <c r="C52" s="997" t="s">
        <v>766</v>
      </c>
      <c r="D52" s="942" t="s">
        <v>689</v>
      </c>
      <c r="E52" s="998">
        <f>+'[3]10.Kita'!E50</f>
        <v>171.18</v>
      </c>
    </row>
    <row r="53" spans="1:5" ht="16.5" thickBot="1">
      <c r="A53" s="549"/>
      <c r="B53" s="999" t="s">
        <v>767</v>
      </c>
      <c r="C53" s="1000" t="s">
        <v>768</v>
      </c>
      <c r="D53" s="1001" t="s">
        <v>689</v>
      </c>
      <c r="E53" s="1002">
        <f>'[3]7.Realizacija'!J42+'[3]7.Realizacija'!J7</f>
        <v>171.17</v>
      </c>
    </row>
    <row r="54" spans="1:5" ht="16.5" thickBot="1">
      <c r="A54" s="549"/>
      <c r="B54" s="959" t="s">
        <v>769</v>
      </c>
      <c r="C54" s="960" t="s">
        <v>770</v>
      </c>
      <c r="D54" s="961" t="s">
        <v>684</v>
      </c>
      <c r="E54" s="962">
        <f>+'[3]12.Tech.rodikliai'!E126</f>
        <v>0</v>
      </c>
    </row>
    <row r="55" spans="1:5" ht="15.75">
      <c r="A55" s="549"/>
      <c r="B55" s="936" t="s">
        <v>771</v>
      </c>
      <c r="C55" s="937" t="s">
        <v>772</v>
      </c>
      <c r="D55" s="938" t="s">
        <v>684</v>
      </c>
      <c r="E55" s="939">
        <f>SUM(E56:E57)</f>
        <v>353</v>
      </c>
    </row>
    <row r="56" spans="1:5" ht="15.75">
      <c r="A56" s="549"/>
      <c r="B56" s="988" t="s">
        <v>773</v>
      </c>
      <c r="C56" s="997" t="s">
        <v>766</v>
      </c>
      <c r="D56" s="942" t="s">
        <v>689</v>
      </c>
      <c r="E56" s="935">
        <f>+'[3]10.Kita'!E51</f>
        <v>176.5</v>
      </c>
    </row>
    <row r="57" spans="1:5" ht="16.5" thickBot="1">
      <c r="A57" s="549"/>
      <c r="B57" s="988" t="s">
        <v>774</v>
      </c>
      <c r="C57" s="1000" t="s">
        <v>768</v>
      </c>
      <c r="D57" s="1001" t="s">
        <v>689</v>
      </c>
      <c r="E57" s="990">
        <f>'[3]7.Realizacija'!J14+'[3]7.Realizacija'!J49</f>
        <v>176.5</v>
      </c>
    </row>
    <row r="58" spans="1:5" ht="16.5" thickBot="1">
      <c r="A58" s="549"/>
      <c r="B58" s="1003" t="s">
        <v>775</v>
      </c>
      <c r="C58" s="1004" t="s">
        <v>776</v>
      </c>
      <c r="D58" s="1005" t="s">
        <v>684</v>
      </c>
      <c r="E58" s="1006">
        <f>E51-E55</f>
        <v>-10.649999999999977</v>
      </c>
    </row>
    <row r="59" spans="1:5" ht="16.5" thickTop="1" thickBot="1">
      <c r="A59" s="549"/>
      <c r="B59" s="924"/>
      <c r="C59" s="925" t="s">
        <v>777</v>
      </c>
      <c r="D59" s="926"/>
      <c r="E59" s="927"/>
    </row>
    <row r="60" spans="1:5" ht="16.5" thickTop="1" thickBot="1">
      <c r="A60" s="549"/>
      <c r="B60" s="1007" t="s">
        <v>778</v>
      </c>
      <c r="C60" s="1008" t="s">
        <v>779</v>
      </c>
      <c r="D60" s="1008" t="s">
        <v>780</v>
      </c>
      <c r="E60" s="1009">
        <f>IF(E10=0,0,E24/E10*100)</f>
        <v>41.883099415204676</v>
      </c>
    </row>
    <row r="61" spans="1:5" ht="15.75" thickBot="1">
      <c r="A61" s="549"/>
      <c r="B61" s="1010" t="s">
        <v>781</v>
      </c>
      <c r="C61" s="1011" t="s">
        <v>782</v>
      </c>
      <c r="D61" s="1011" t="s">
        <v>780</v>
      </c>
      <c r="E61" s="1012">
        <f>IF(E10=0,0,E25/E10*100)</f>
        <v>0.58479532163741887</v>
      </c>
    </row>
    <row r="62" spans="1:5" ht="26.25" thickBot="1">
      <c r="A62" s="549"/>
      <c r="B62" s="1007" t="s">
        <v>783</v>
      </c>
      <c r="C62" s="1008" t="s">
        <v>784</v>
      </c>
      <c r="D62" s="1008" t="s">
        <v>780</v>
      </c>
      <c r="E62" s="1009">
        <f>IF(E31=0,0,E46/E31*100)</f>
        <v>65.083583772758715</v>
      </c>
    </row>
    <row r="63" spans="1:5" ht="26.25" thickBot="1">
      <c r="A63" s="549"/>
      <c r="B63" s="1013" t="s">
        <v>785</v>
      </c>
      <c r="C63" s="1014" t="s">
        <v>786</v>
      </c>
      <c r="D63" s="1014" t="s">
        <v>780</v>
      </c>
      <c r="E63" s="1015">
        <f>IF(E51=0,0,E58/E51*100)</f>
        <v>-3.1108514677961083</v>
      </c>
    </row>
    <row r="64" spans="1:5" ht="16.5" thickTop="1" thickBot="1">
      <c r="A64" s="549"/>
      <c r="B64" s="924"/>
      <c r="C64" s="925" t="s">
        <v>787</v>
      </c>
      <c r="D64" s="926"/>
      <c r="E64" s="927"/>
    </row>
    <row r="65" spans="1:5" ht="16.5" thickTop="1" thickBot="1">
      <c r="A65" s="549"/>
      <c r="B65" s="932" t="s">
        <v>788</v>
      </c>
      <c r="C65" s="934" t="s">
        <v>789</v>
      </c>
      <c r="D65" s="1001" t="s">
        <v>790</v>
      </c>
      <c r="E65" s="1016">
        <f>+'[3]10.Kita'!E28</f>
        <v>16084</v>
      </c>
    </row>
    <row r="66" spans="1:5" ht="15.75" thickBot="1">
      <c r="A66" s="549"/>
      <c r="B66" s="959" t="s">
        <v>791</v>
      </c>
      <c r="C66" s="961" t="s">
        <v>792</v>
      </c>
      <c r="D66" s="1017" t="s">
        <v>793</v>
      </c>
      <c r="E66" s="1018">
        <f>+'[3]10.Kita'!E29</f>
        <v>8558</v>
      </c>
    </row>
    <row r="67" spans="1:5">
      <c r="A67" s="549"/>
      <c r="B67" s="936" t="s">
        <v>794</v>
      </c>
      <c r="C67" s="938" t="s">
        <v>795</v>
      </c>
      <c r="D67" s="948" t="s">
        <v>793</v>
      </c>
      <c r="E67" s="1019">
        <f>E68+E71+E72+E73+E74</f>
        <v>5443</v>
      </c>
    </row>
    <row r="68" spans="1:5">
      <c r="A68" s="549"/>
      <c r="B68" s="988" t="s">
        <v>796</v>
      </c>
      <c r="C68" s="942" t="s">
        <v>797</v>
      </c>
      <c r="D68" s="942" t="s">
        <v>793</v>
      </c>
      <c r="E68" s="1020">
        <f>SUM(E69:E70)</f>
        <v>3490</v>
      </c>
    </row>
    <row r="69" spans="1:5">
      <c r="A69" s="549"/>
      <c r="B69" s="955" t="s">
        <v>798</v>
      </c>
      <c r="C69" s="1021" t="s">
        <v>799</v>
      </c>
      <c r="D69" s="957" t="s">
        <v>793</v>
      </c>
      <c r="E69" s="1022">
        <f>+'[3]10.Kita'!E32</f>
        <v>1925</v>
      </c>
    </row>
    <row r="70" spans="1:5">
      <c r="A70" s="549"/>
      <c r="B70" s="955" t="s">
        <v>800</v>
      </c>
      <c r="C70" s="1021" t="s">
        <v>801</v>
      </c>
      <c r="D70" s="957" t="s">
        <v>793</v>
      </c>
      <c r="E70" s="1022">
        <f>+'[3]10.Kita'!E33</f>
        <v>1565</v>
      </c>
    </row>
    <row r="71" spans="1:5">
      <c r="A71" s="549"/>
      <c r="B71" s="940" t="s">
        <v>802</v>
      </c>
      <c r="C71" s="942" t="s">
        <v>803</v>
      </c>
      <c r="D71" s="942" t="s">
        <v>793</v>
      </c>
      <c r="E71" s="1023">
        <f>+'[3]10.Kita'!E34</f>
        <v>1495</v>
      </c>
    </row>
    <row r="72" spans="1:5">
      <c r="A72" s="549"/>
      <c r="B72" s="940" t="s">
        <v>804</v>
      </c>
      <c r="C72" s="942" t="s">
        <v>805</v>
      </c>
      <c r="D72" s="942" t="s">
        <v>793</v>
      </c>
      <c r="E72" s="1023">
        <f>+'[3]10.Kita'!E35</f>
        <v>114</v>
      </c>
    </row>
    <row r="73" spans="1:5">
      <c r="A73" s="549"/>
      <c r="B73" s="999" t="s">
        <v>806</v>
      </c>
      <c r="C73" s="1024" t="s">
        <v>807</v>
      </c>
      <c r="D73" s="1025" t="s">
        <v>793</v>
      </c>
      <c r="E73" s="1026">
        <f>+'[3]10.Kita'!E36</f>
        <v>344</v>
      </c>
    </row>
    <row r="74" spans="1:5" ht="15.75" thickBot="1">
      <c r="A74" s="549"/>
      <c r="B74" s="1027" t="s">
        <v>808</v>
      </c>
      <c r="C74" s="1028" t="s">
        <v>809</v>
      </c>
      <c r="D74" s="1029" t="s">
        <v>793</v>
      </c>
      <c r="E74" s="1030">
        <f>+'[3]10.Kita'!E37</f>
        <v>0</v>
      </c>
    </row>
    <row r="75" spans="1:5">
      <c r="A75" s="549"/>
      <c r="B75" s="936" t="s">
        <v>810</v>
      </c>
      <c r="C75" s="938" t="s">
        <v>811</v>
      </c>
      <c r="D75" s="948" t="s">
        <v>793</v>
      </c>
      <c r="E75" s="1031">
        <f>SUM(E76:E78)</f>
        <v>238</v>
      </c>
    </row>
    <row r="76" spans="1:5">
      <c r="A76" s="549"/>
      <c r="B76" s="940" t="s">
        <v>812</v>
      </c>
      <c r="C76" s="942" t="s">
        <v>813</v>
      </c>
      <c r="D76" s="942" t="s">
        <v>793</v>
      </c>
      <c r="E76" s="1032">
        <f>+'[3]10.Kita'!E39</f>
        <v>152</v>
      </c>
    </row>
    <row r="77" spans="1:5">
      <c r="A77" s="549"/>
      <c r="B77" s="988" t="s">
        <v>814</v>
      </c>
      <c r="C77" s="1001" t="s">
        <v>815</v>
      </c>
      <c r="D77" s="1001" t="s">
        <v>793</v>
      </c>
      <c r="E77" s="1033">
        <f>+'[3]10.Kita'!E40</f>
        <v>85</v>
      </c>
    </row>
    <row r="78" spans="1:5" ht="15.75" thickBot="1">
      <c r="A78" s="549"/>
      <c r="B78" s="940" t="s">
        <v>816</v>
      </c>
      <c r="C78" s="942" t="s">
        <v>817</v>
      </c>
      <c r="D78" s="942" t="s">
        <v>793</v>
      </c>
      <c r="E78" s="1032">
        <f>+'[3]10.Kita'!E41</f>
        <v>1</v>
      </c>
    </row>
    <row r="79" spans="1:5">
      <c r="A79" s="549"/>
      <c r="B79" s="936" t="s">
        <v>818</v>
      </c>
      <c r="C79" s="938" t="s">
        <v>819</v>
      </c>
      <c r="D79" s="1034" t="s">
        <v>793</v>
      </c>
      <c r="E79" s="1035">
        <f>SUM(E80:E82)</f>
        <v>5337</v>
      </c>
    </row>
    <row r="80" spans="1:5">
      <c r="A80" s="549"/>
      <c r="B80" s="996" t="s">
        <v>820</v>
      </c>
      <c r="C80" s="1036" t="s">
        <v>821</v>
      </c>
      <c r="D80" s="1036" t="s">
        <v>793</v>
      </c>
      <c r="E80" s="1037">
        <f>+E68+E76</f>
        <v>3642</v>
      </c>
    </row>
    <row r="81" spans="1:5">
      <c r="A81" s="549"/>
      <c r="B81" s="988" t="s">
        <v>822</v>
      </c>
      <c r="C81" s="1001" t="s">
        <v>823</v>
      </c>
      <c r="D81" s="1001" t="s">
        <v>793</v>
      </c>
      <c r="E81" s="1033">
        <f>+E71+E77</f>
        <v>1580</v>
      </c>
    </row>
    <row r="82" spans="1:5" ht="15.75" thickBot="1">
      <c r="A82" s="549"/>
      <c r="B82" s="1027" t="s">
        <v>824</v>
      </c>
      <c r="C82" s="1029" t="s">
        <v>825</v>
      </c>
      <c r="D82" s="1029" t="s">
        <v>793</v>
      </c>
      <c r="E82" s="1038">
        <f>+E72+E78</f>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97"/>
  <sheetViews>
    <sheetView showGridLines="0" workbookViewId="0">
      <selection activeCell="E139" sqref="E139:E141"/>
    </sheetView>
  </sheetViews>
  <sheetFormatPr defaultRowHeight="15"/>
  <cols>
    <col min="2" max="2" width="8.7109375" style="135" customWidth="1"/>
    <col min="3" max="3" width="78.28515625" style="135" customWidth="1"/>
    <col min="4" max="4" width="16.42578125" style="135" customWidth="1"/>
    <col min="5" max="5" width="21.140625" style="135" customWidth="1"/>
    <col min="6" max="6" width="9.140625" style="135"/>
  </cols>
  <sheetData>
    <row r="1" spans="1:5">
      <c r="A1" s="549"/>
      <c r="B1" s="550"/>
      <c r="C1" s="550"/>
      <c r="D1" s="550"/>
      <c r="E1" s="550"/>
    </row>
    <row r="2" spans="1:5" ht="84">
      <c r="A2" s="549"/>
      <c r="B2" s="550"/>
      <c r="C2" s="550"/>
      <c r="D2" s="550"/>
      <c r="E2" s="552" t="s">
        <v>826</v>
      </c>
    </row>
    <row r="3" spans="1:5">
      <c r="A3" s="549"/>
      <c r="B3" s="550"/>
      <c r="C3" s="28" t="str">
        <f>"Ūkio subjektas: "&amp;'[3]1.Pradzia'!$D$15</f>
        <v>Ūkio subjektas: UAB „Skuodo vandenys“</v>
      </c>
      <c r="D3" s="550"/>
      <c r="E3" s="550"/>
    </row>
    <row r="4" spans="1:5">
      <c r="A4" s="549"/>
      <c r="B4" s="550"/>
      <c r="C4" s="28" t="str">
        <f>"Ataskaitinis laikotarpis: "&amp;'[3]1.Pradzia'!$D$12</f>
        <v>Ataskaitinis laikotarpis: 2020-01-01 - 2020-12-31</v>
      </c>
      <c r="D4" s="550"/>
      <c r="E4" s="550"/>
    </row>
    <row r="5" spans="1:5">
      <c r="A5" s="549"/>
      <c r="B5" s="550"/>
      <c r="C5" s="550"/>
      <c r="D5" s="550"/>
      <c r="E5" s="550"/>
    </row>
    <row r="6" spans="1:5" ht="15.75">
      <c r="A6" s="549"/>
      <c r="B6" s="550"/>
      <c r="C6" s="1039" t="s">
        <v>827</v>
      </c>
      <c r="D6" s="550"/>
      <c r="E6" s="550"/>
    </row>
    <row r="7" spans="1:5" ht="15.75" thickBot="1">
      <c r="A7" s="549"/>
      <c r="B7" s="550"/>
      <c r="C7" s="550"/>
      <c r="D7" s="550"/>
      <c r="E7" s="550"/>
    </row>
    <row r="8" spans="1:5" ht="15.75" thickBot="1">
      <c r="A8" s="549"/>
      <c r="B8" s="1040" t="s">
        <v>2</v>
      </c>
      <c r="C8" s="921" t="s">
        <v>828</v>
      </c>
      <c r="D8" s="1041" t="s">
        <v>681</v>
      </c>
      <c r="E8" s="1042" t="s">
        <v>46</v>
      </c>
    </row>
    <row r="9" spans="1:5" ht="15.75" thickBot="1">
      <c r="A9" s="549"/>
      <c r="B9" s="1043"/>
      <c r="C9" s="921" t="s">
        <v>829</v>
      </c>
      <c r="D9" s="921"/>
      <c r="E9" s="1044"/>
    </row>
    <row r="10" spans="1:5" ht="15.75">
      <c r="A10" s="549"/>
      <c r="B10" s="936" t="s">
        <v>93</v>
      </c>
      <c r="C10" s="938" t="s">
        <v>830</v>
      </c>
      <c r="D10" s="938" t="s">
        <v>831</v>
      </c>
      <c r="E10" s="1045">
        <f>+'[3]12.Tech.rodikliai'!E5</f>
        <v>2910</v>
      </c>
    </row>
    <row r="11" spans="1:5" ht="15.75">
      <c r="A11" s="549"/>
      <c r="B11" s="950" t="s">
        <v>99</v>
      </c>
      <c r="C11" s="952" t="s">
        <v>832</v>
      </c>
      <c r="D11" s="930" t="s">
        <v>831</v>
      </c>
      <c r="E11" s="1046">
        <f>+'[3]12.Tech.rodikliai'!E6</f>
        <v>1699</v>
      </c>
    </row>
    <row r="12" spans="1:5" ht="15.75">
      <c r="A12" s="549"/>
      <c r="B12" s="950" t="s">
        <v>121</v>
      </c>
      <c r="C12" s="952" t="s">
        <v>833</v>
      </c>
      <c r="D12" s="952" t="s">
        <v>831</v>
      </c>
      <c r="E12" s="1046">
        <f>+'[3]12.Tech.rodikliai'!E7</f>
        <v>210</v>
      </c>
    </row>
    <row r="13" spans="1:5" ht="15.75">
      <c r="A13" s="549"/>
      <c r="B13" s="950" t="s">
        <v>128</v>
      </c>
      <c r="C13" s="952" t="s">
        <v>834</v>
      </c>
      <c r="D13" s="952" t="s">
        <v>831</v>
      </c>
      <c r="E13" s="1046">
        <f>+'[3]12.Tech.rodikliai'!E8</f>
        <v>6771.5</v>
      </c>
    </row>
    <row r="14" spans="1:5" ht="15.75">
      <c r="A14" s="549"/>
      <c r="B14" s="950" t="s">
        <v>271</v>
      </c>
      <c r="C14" s="952" t="s">
        <v>835</v>
      </c>
      <c r="D14" s="952" t="s">
        <v>831</v>
      </c>
      <c r="E14" s="1046">
        <f>+'[3]12.Tech.rodikliai'!E9</f>
        <v>0</v>
      </c>
    </row>
    <row r="15" spans="1:5" ht="15.75">
      <c r="A15" s="549"/>
      <c r="B15" s="950" t="s">
        <v>279</v>
      </c>
      <c r="C15" s="952" t="s">
        <v>836</v>
      </c>
      <c r="D15" s="952" t="s">
        <v>831</v>
      </c>
      <c r="E15" s="1046">
        <f>+'[3]12.Tech.rodikliai'!E10</f>
        <v>688</v>
      </c>
    </row>
    <row r="16" spans="1:5">
      <c r="A16" s="549"/>
      <c r="B16" s="940" t="s">
        <v>281</v>
      </c>
      <c r="C16" s="942" t="s">
        <v>837</v>
      </c>
      <c r="D16" s="942" t="s">
        <v>838</v>
      </c>
      <c r="E16" s="1047">
        <f>+'[3]12.Tech.rodikliai'!E11</f>
        <v>518</v>
      </c>
    </row>
    <row r="17" spans="1:5">
      <c r="A17" s="549"/>
      <c r="B17" s="940" t="s">
        <v>599</v>
      </c>
      <c r="C17" s="942" t="s">
        <v>839</v>
      </c>
      <c r="D17" s="942" t="s">
        <v>840</v>
      </c>
      <c r="E17" s="1047">
        <f>+'[3]12.Tech.rodikliai'!E12</f>
        <v>500</v>
      </c>
    </row>
    <row r="18" spans="1:5">
      <c r="A18" s="549"/>
      <c r="B18" s="940" t="s">
        <v>600</v>
      </c>
      <c r="C18" s="942" t="s">
        <v>841</v>
      </c>
      <c r="D18" s="942" t="s">
        <v>840</v>
      </c>
      <c r="E18" s="1047">
        <f>+'[3]12.Tech.rodikliai'!E13</f>
        <v>70</v>
      </c>
    </row>
    <row r="19" spans="1:5">
      <c r="A19" s="549"/>
      <c r="B19" s="940" t="s">
        <v>842</v>
      </c>
      <c r="C19" s="942" t="s">
        <v>843</v>
      </c>
      <c r="D19" s="1001" t="s">
        <v>840</v>
      </c>
      <c r="E19" s="1047">
        <f>+'[3]12.Tech.rodikliai'!E14</f>
        <v>12</v>
      </c>
    </row>
    <row r="20" spans="1:5" ht="15.75">
      <c r="A20" s="549"/>
      <c r="B20" s="950" t="s">
        <v>283</v>
      </c>
      <c r="C20" s="952" t="s">
        <v>844</v>
      </c>
      <c r="D20" s="952" t="s">
        <v>831</v>
      </c>
      <c r="E20" s="1046">
        <f>+'[3]12.Tech.rodikliai'!E15</f>
        <v>0</v>
      </c>
    </row>
    <row r="21" spans="1:5">
      <c r="A21" s="549"/>
      <c r="B21" s="940" t="s">
        <v>845</v>
      </c>
      <c r="C21" s="942" t="s">
        <v>837</v>
      </c>
      <c r="D21" s="942" t="s">
        <v>838</v>
      </c>
      <c r="E21" s="1047">
        <f>+'[3]12.Tech.rodikliai'!E16</f>
        <v>0</v>
      </c>
    </row>
    <row r="22" spans="1:5">
      <c r="A22" s="549"/>
      <c r="B22" s="940" t="s">
        <v>846</v>
      </c>
      <c r="C22" s="942" t="s">
        <v>839</v>
      </c>
      <c r="D22" s="942" t="s">
        <v>840</v>
      </c>
      <c r="E22" s="1047">
        <f>+'[3]12.Tech.rodikliai'!E17</f>
        <v>0</v>
      </c>
    </row>
    <row r="23" spans="1:5">
      <c r="A23" s="549"/>
      <c r="B23" s="940" t="s">
        <v>847</v>
      </c>
      <c r="C23" s="942" t="s">
        <v>848</v>
      </c>
      <c r="D23" s="942" t="s">
        <v>840</v>
      </c>
      <c r="E23" s="1047">
        <f>+'[3]12.Tech.rodikliai'!E18</f>
        <v>0</v>
      </c>
    </row>
    <row r="24" spans="1:5">
      <c r="A24" s="549"/>
      <c r="B24" s="950" t="s">
        <v>849</v>
      </c>
      <c r="C24" s="952" t="s">
        <v>850</v>
      </c>
      <c r="D24" s="952" t="s">
        <v>851</v>
      </c>
      <c r="E24" s="1046">
        <f>+'[3]12.Tech.rodikliai'!E19</f>
        <v>300</v>
      </c>
    </row>
    <row r="25" spans="1:5">
      <c r="A25" s="549"/>
      <c r="B25" s="940" t="s">
        <v>852</v>
      </c>
      <c r="C25" s="942" t="s">
        <v>853</v>
      </c>
      <c r="D25" s="942" t="s">
        <v>851</v>
      </c>
      <c r="E25" s="1047">
        <f>+'[3]12.Tech.rodikliai'!E20</f>
        <v>0</v>
      </c>
    </row>
    <row r="26" spans="1:5">
      <c r="A26" s="549"/>
      <c r="B26" s="940" t="s">
        <v>854</v>
      </c>
      <c r="C26" s="942" t="s">
        <v>855</v>
      </c>
      <c r="D26" s="942" t="s">
        <v>851</v>
      </c>
      <c r="E26" s="1047">
        <f>+'[3]12.Tech.rodikliai'!E21</f>
        <v>0</v>
      </c>
    </row>
    <row r="27" spans="1:5">
      <c r="A27" s="549"/>
      <c r="B27" s="940" t="s">
        <v>856</v>
      </c>
      <c r="C27" s="942" t="s">
        <v>857</v>
      </c>
      <c r="D27" s="942" t="s">
        <v>851</v>
      </c>
      <c r="E27" s="1047">
        <f>+'[3]12.Tech.rodikliai'!E22</f>
        <v>0</v>
      </c>
    </row>
    <row r="28" spans="1:5">
      <c r="A28" s="549"/>
      <c r="B28" s="940" t="s">
        <v>858</v>
      </c>
      <c r="C28" s="942" t="s">
        <v>859</v>
      </c>
      <c r="D28" s="942" t="s">
        <v>851</v>
      </c>
      <c r="E28" s="1047">
        <f>+'[3]12.Tech.rodikliai'!E23</f>
        <v>0</v>
      </c>
    </row>
    <row r="29" spans="1:5" ht="15.75" thickBot="1">
      <c r="A29" s="549"/>
      <c r="B29" s="1027" t="s">
        <v>860</v>
      </c>
      <c r="C29" s="1029" t="s">
        <v>861</v>
      </c>
      <c r="D29" s="1029" t="s">
        <v>851</v>
      </c>
      <c r="E29" s="1048">
        <f>+'[3]12.Tech.rodikliai'!E24</f>
        <v>0</v>
      </c>
    </row>
    <row r="30" spans="1:5" ht="15.75" thickBot="1">
      <c r="A30" s="549"/>
      <c r="B30" s="1043"/>
      <c r="C30" s="921" t="s">
        <v>862</v>
      </c>
      <c r="D30" s="921"/>
      <c r="E30" s="1044"/>
    </row>
    <row r="31" spans="1:5">
      <c r="A31" s="549"/>
      <c r="B31" s="1049" t="s">
        <v>52</v>
      </c>
      <c r="C31" s="1050" t="s">
        <v>863</v>
      </c>
      <c r="D31" s="1051" t="s">
        <v>793</v>
      </c>
      <c r="E31" s="1023">
        <f>+'[3]12.Tech.rodikliai'!E26</f>
        <v>25</v>
      </c>
    </row>
    <row r="32" spans="1:5">
      <c r="A32" s="549"/>
      <c r="B32" s="940" t="s">
        <v>138</v>
      </c>
      <c r="C32" s="1052" t="s">
        <v>864</v>
      </c>
      <c r="D32" s="1051" t="s">
        <v>793</v>
      </c>
      <c r="E32" s="1023">
        <f>+'[3]12.Tech.rodikliai'!E27</f>
        <v>46</v>
      </c>
    </row>
    <row r="33" spans="1:5" ht="15.75" thickBot="1">
      <c r="A33" s="549"/>
      <c r="B33" s="1053" t="s">
        <v>299</v>
      </c>
      <c r="C33" s="1054" t="s">
        <v>865</v>
      </c>
      <c r="D33" s="1055" t="s">
        <v>866</v>
      </c>
      <c r="E33" s="1056">
        <f>+'[3]12.Tech.rodikliai'!E28</f>
        <v>100</v>
      </c>
    </row>
    <row r="34" spans="1:5" ht="15.75" thickBot="1">
      <c r="A34" s="549"/>
      <c r="B34" s="1043"/>
      <c r="C34" s="921" t="s">
        <v>867</v>
      </c>
      <c r="D34" s="921"/>
      <c r="E34" s="1044"/>
    </row>
    <row r="35" spans="1:5">
      <c r="A35" s="549"/>
      <c r="B35" s="950" t="s">
        <v>147</v>
      </c>
      <c r="C35" s="1057" t="s">
        <v>868</v>
      </c>
      <c r="D35" s="952" t="s">
        <v>793</v>
      </c>
      <c r="E35" s="1058">
        <f>+'[3]12.Tech.rodikliai'!E30</f>
        <v>2</v>
      </c>
    </row>
    <row r="36" spans="1:5">
      <c r="A36" s="549"/>
      <c r="B36" s="940" t="s">
        <v>407</v>
      </c>
      <c r="C36" s="1052" t="s">
        <v>869</v>
      </c>
      <c r="D36" s="942" t="s">
        <v>793</v>
      </c>
      <c r="E36" s="1023">
        <f>+'[3]12.Tech.rodikliai'!E31</f>
        <v>2</v>
      </c>
    </row>
    <row r="37" spans="1:5" ht="15.75">
      <c r="A37" s="549"/>
      <c r="B37" s="1059" t="s">
        <v>408</v>
      </c>
      <c r="C37" s="1057" t="s">
        <v>870</v>
      </c>
      <c r="D37" s="952" t="s">
        <v>684</v>
      </c>
      <c r="E37" s="1046">
        <f>+'[3]12.Tech.rodikliai'!E32</f>
        <v>193.93</v>
      </c>
    </row>
    <row r="38" spans="1:5" ht="25.5">
      <c r="A38" s="549"/>
      <c r="B38" s="1060" t="s">
        <v>871</v>
      </c>
      <c r="C38" s="1061" t="s">
        <v>872</v>
      </c>
      <c r="D38" s="942" t="s">
        <v>689</v>
      </c>
      <c r="E38" s="1047">
        <f>+'[3]12.Tech.rodikliai'!E33</f>
        <v>193.9</v>
      </c>
    </row>
    <row r="39" spans="1:5" ht="15.75">
      <c r="A39" s="549"/>
      <c r="B39" s="1060" t="s">
        <v>873</v>
      </c>
      <c r="C39" s="1061" t="s">
        <v>874</v>
      </c>
      <c r="D39" s="942" t="s">
        <v>689</v>
      </c>
      <c r="E39" s="1047">
        <f>+'[3]12.Tech.rodikliai'!E34</f>
        <v>0</v>
      </c>
    </row>
    <row r="40" spans="1:5" ht="25.5">
      <c r="A40" s="549"/>
      <c r="B40" s="1060" t="s">
        <v>875</v>
      </c>
      <c r="C40" s="1061" t="s">
        <v>876</v>
      </c>
      <c r="D40" s="942" t="s">
        <v>689</v>
      </c>
      <c r="E40" s="1047">
        <f>+'[3]12.Tech.rodikliai'!E35</f>
        <v>32.1</v>
      </c>
    </row>
    <row r="41" spans="1:5" ht="15.75">
      <c r="A41" s="549"/>
      <c r="B41" s="940" t="s">
        <v>877</v>
      </c>
      <c r="C41" s="975" t="s">
        <v>878</v>
      </c>
      <c r="D41" s="942" t="s">
        <v>689</v>
      </c>
      <c r="E41" s="1047">
        <f>+'[3]12.Tech.rodikliai'!E36</f>
        <v>0</v>
      </c>
    </row>
    <row r="42" spans="1:5" ht="15.75">
      <c r="A42" s="549"/>
      <c r="B42" s="950" t="s">
        <v>149</v>
      </c>
      <c r="C42" s="1062" t="s">
        <v>879</v>
      </c>
      <c r="D42" s="952" t="s">
        <v>684</v>
      </c>
      <c r="E42" s="1046">
        <f>+'[3]12.Tech.rodikliai'!E37</f>
        <v>175.2</v>
      </c>
    </row>
    <row r="43" spans="1:5" ht="15.75">
      <c r="A43" s="549"/>
      <c r="B43" s="950" t="s">
        <v>157</v>
      </c>
      <c r="C43" s="1057" t="s">
        <v>880</v>
      </c>
      <c r="D43" s="952" t="s">
        <v>684</v>
      </c>
      <c r="E43" s="1046">
        <f>+'[3]12.Tech.rodikliai'!E38</f>
        <v>0</v>
      </c>
    </row>
    <row r="44" spans="1:5">
      <c r="A44" s="549"/>
      <c r="B44" s="940" t="s">
        <v>409</v>
      </c>
      <c r="C44" s="1052" t="s">
        <v>881</v>
      </c>
      <c r="D44" s="942" t="s">
        <v>793</v>
      </c>
      <c r="E44" s="1023">
        <f>+'[3]12.Tech.rodikliai'!E39</f>
        <v>1</v>
      </c>
    </row>
    <row r="45" spans="1:5">
      <c r="A45" s="549"/>
      <c r="B45" s="940" t="s">
        <v>882</v>
      </c>
      <c r="C45" s="1052" t="s">
        <v>883</v>
      </c>
      <c r="D45" s="942" t="s">
        <v>793</v>
      </c>
      <c r="E45" s="1023">
        <f>+'[3]12.Tech.rodikliai'!E40</f>
        <v>1</v>
      </c>
    </row>
    <row r="46" spans="1:5">
      <c r="A46" s="549"/>
      <c r="B46" s="940" t="s">
        <v>884</v>
      </c>
      <c r="C46" s="1021" t="s">
        <v>885</v>
      </c>
      <c r="D46" s="957" t="s">
        <v>692</v>
      </c>
      <c r="E46" s="1063">
        <f>+'[3]12.Tech.rodikliai'!E41</f>
        <v>0</v>
      </c>
    </row>
    <row r="47" spans="1:5">
      <c r="A47" s="549"/>
      <c r="B47" s="940" t="s">
        <v>611</v>
      </c>
      <c r="C47" s="1052" t="s">
        <v>886</v>
      </c>
      <c r="D47" s="942" t="s">
        <v>793</v>
      </c>
      <c r="E47" s="1023">
        <f>+'[3]12.Tech.rodikliai'!E42</f>
        <v>0</v>
      </c>
    </row>
    <row r="48" spans="1:5">
      <c r="A48" s="549"/>
      <c r="B48" s="940" t="s">
        <v>887</v>
      </c>
      <c r="C48" s="1021" t="s">
        <v>888</v>
      </c>
      <c r="D48" s="957" t="s">
        <v>692</v>
      </c>
      <c r="E48" s="1063">
        <f>+'[3]12.Tech.rodikliai'!E43</f>
        <v>0</v>
      </c>
    </row>
    <row r="49" spans="1:5">
      <c r="A49" s="549"/>
      <c r="B49" s="950" t="s">
        <v>159</v>
      </c>
      <c r="C49" s="1057" t="s">
        <v>889</v>
      </c>
      <c r="D49" s="952" t="s">
        <v>793</v>
      </c>
      <c r="E49" s="1058">
        <f>+'[3]12.Tech.rodikliai'!E44</f>
        <v>0</v>
      </c>
    </row>
    <row r="50" spans="1:5">
      <c r="A50" s="549"/>
      <c r="B50" s="950" t="s">
        <v>415</v>
      </c>
      <c r="C50" s="1057" t="s">
        <v>890</v>
      </c>
      <c r="D50" s="952" t="s">
        <v>793</v>
      </c>
      <c r="E50" s="1058">
        <f>+'[3]12.Tech.rodikliai'!E45</f>
        <v>1</v>
      </c>
    </row>
    <row r="51" spans="1:5">
      <c r="A51" s="549"/>
      <c r="B51" s="950" t="s">
        <v>416</v>
      </c>
      <c r="C51" s="1057" t="s">
        <v>891</v>
      </c>
      <c r="D51" s="952" t="s">
        <v>793</v>
      </c>
      <c r="E51" s="1058">
        <f>+'[3]12.Tech.rodikliai'!E46</f>
        <v>2</v>
      </c>
    </row>
    <row r="52" spans="1:5">
      <c r="A52" s="549"/>
      <c r="B52" s="950" t="s">
        <v>421</v>
      </c>
      <c r="C52" s="1057" t="s">
        <v>892</v>
      </c>
      <c r="D52" s="952" t="s">
        <v>793</v>
      </c>
      <c r="E52" s="1058">
        <f>+'[3]12.Tech.rodikliai'!E47</f>
        <v>0</v>
      </c>
    </row>
    <row r="53" spans="1:5">
      <c r="A53" s="549"/>
      <c r="B53" s="950" t="s">
        <v>425</v>
      </c>
      <c r="C53" s="1057" t="s">
        <v>893</v>
      </c>
      <c r="D53" s="942" t="s">
        <v>793</v>
      </c>
      <c r="E53" s="1023">
        <f>+'[3]12.Tech.rodikliai'!E48</f>
        <v>12</v>
      </c>
    </row>
    <row r="54" spans="1:5">
      <c r="A54" s="549"/>
      <c r="B54" s="1059" t="s">
        <v>428</v>
      </c>
      <c r="C54" s="1057" t="s">
        <v>894</v>
      </c>
      <c r="D54" s="952" t="s">
        <v>793</v>
      </c>
      <c r="E54" s="1058">
        <f>+'[3]12.Tech.rodikliai'!E49</f>
        <v>1</v>
      </c>
    </row>
    <row r="55" spans="1:5" ht="15.75" thickBot="1">
      <c r="A55" s="549"/>
      <c r="B55" s="1053" t="s">
        <v>443</v>
      </c>
      <c r="C55" s="1054" t="s">
        <v>895</v>
      </c>
      <c r="D55" s="1055" t="s">
        <v>896</v>
      </c>
      <c r="E55" s="1056">
        <f>+'[3]12.Tech.rodikliai'!E50</f>
        <v>90</v>
      </c>
    </row>
    <row r="56" spans="1:5" ht="15.75" thickBot="1">
      <c r="A56" s="549"/>
      <c r="B56" s="1043"/>
      <c r="C56" s="921" t="s">
        <v>897</v>
      </c>
      <c r="D56" s="921"/>
      <c r="E56" s="1044"/>
    </row>
    <row r="57" spans="1:5">
      <c r="A57" s="549"/>
      <c r="B57" s="940" t="s">
        <v>62</v>
      </c>
      <c r="C57" s="942" t="s">
        <v>898</v>
      </c>
      <c r="D57" s="942" t="s">
        <v>793</v>
      </c>
      <c r="E57" s="1023">
        <f>+'[3]12.Tech.rodikliai'!E52</f>
        <v>25</v>
      </c>
    </row>
    <row r="58" spans="1:5">
      <c r="A58" s="549"/>
      <c r="B58" s="940" t="s">
        <v>66</v>
      </c>
      <c r="C58" s="942" t="s">
        <v>899</v>
      </c>
      <c r="D58" s="942" t="s">
        <v>793</v>
      </c>
      <c r="E58" s="1023">
        <f>+'[3]12.Tech.rodikliai'!E53</f>
        <v>1</v>
      </c>
    </row>
    <row r="59" spans="1:5">
      <c r="A59" s="549"/>
      <c r="B59" s="940" t="s">
        <v>68</v>
      </c>
      <c r="C59" s="942" t="s">
        <v>900</v>
      </c>
      <c r="D59" s="942" t="s">
        <v>793</v>
      </c>
      <c r="E59" s="1023">
        <f>+'[3]12.Tech.rodikliai'!E54</f>
        <v>2</v>
      </c>
    </row>
    <row r="60" spans="1:5">
      <c r="A60" s="549"/>
      <c r="B60" s="950" t="s">
        <v>70</v>
      </c>
      <c r="C60" s="952" t="s">
        <v>901</v>
      </c>
      <c r="D60" s="1064" t="s">
        <v>896</v>
      </c>
      <c r="E60" s="1046">
        <f>+'[3]12.Tech.rodikliai'!E55</f>
        <v>15</v>
      </c>
    </row>
    <row r="61" spans="1:5">
      <c r="A61" s="549"/>
      <c r="B61" s="940" t="s">
        <v>72</v>
      </c>
      <c r="C61" s="942" t="s">
        <v>902</v>
      </c>
      <c r="D61" s="1036" t="s">
        <v>903</v>
      </c>
      <c r="E61" s="1065">
        <f>SUM(E62:E63)</f>
        <v>141.5</v>
      </c>
    </row>
    <row r="62" spans="1:5">
      <c r="A62" s="549"/>
      <c r="B62" s="955" t="s">
        <v>904</v>
      </c>
      <c r="C62" s="1021" t="s">
        <v>905</v>
      </c>
      <c r="D62" s="957" t="s">
        <v>903</v>
      </c>
      <c r="E62" s="1063">
        <f>+'[3]12.Tech.rodikliai'!E57</f>
        <v>32</v>
      </c>
    </row>
    <row r="63" spans="1:5">
      <c r="A63" s="549"/>
      <c r="B63" s="955" t="s">
        <v>906</v>
      </c>
      <c r="C63" s="1021" t="s">
        <v>907</v>
      </c>
      <c r="D63" s="957" t="s">
        <v>903</v>
      </c>
      <c r="E63" s="1063">
        <f>+'[3]12.Tech.rodikliai'!E58</f>
        <v>109.5</v>
      </c>
    </row>
    <row r="64" spans="1:5">
      <c r="A64" s="549"/>
      <c r="B64" s="940" t="s">
        <v>462</v>
      </c>
      <c r="C64" s="942" t="s">
        <v>908</v>
      </c>
      <c r="D64" s="942" t="s">
        <v>793</v>
      </c>
      <c r="E64" s="1023">
        <f>+'[3]12.Tech.rodikliai'!E59</f>
        <v>0</v>
      </c>
    </row>
    <row r="65" spans="1:5">
      <c r="A65" s="549"/>
      <c r="B65" s="940" t="s">
        <v>466</v>
      </c>
      <c r="C65" s="942" t="s">
        <v>909</v>
      </c>
      <c r="D65" s="942" t="s">
        <v>793</v>
      </c>
      <c r="E65" s="1023">
        <f>+'[3]12.Tech.rodikliai'!E60</f>
        <v>0</v>
      </c>
    </row>
    <row r="66" spans="1:5">
      <c r="A66" s="549"/>
      <c r="B66" s="940" t="s">
        <v>470</v>
      </c>
      <c r="C66" s="942" t="s">
        <v>910</v>
      </c>
      <c r="D66" s="942" t="s">
        <v>793</v>
      </c>
      <c r="E66" s="1023">
        <f>+'[3]12.Tech.rodikliai'!E61</f>
        <v>0</v>
      </c>
    </row>
    <row r="67" spans="1:5">
      <c r="A67" s="549"/>
      <c r="B67" s="940" t="s">
        <v>474</v>
      </c>
      <c r="C67" s="942" t="s">
        <v>911</v>
      </c>
      <c r="D67" s="942" t="s">
        <v>793</v>
      </c>
      <c r="E67" s="1023">
        <f>+'[3]12.Tech.rodikliai'!E62</f>
        <v>0</v>
      </c>
    </row>
    <row r="68" spans="1:5">
      <c r="A68" s="549"/>
      <c r="B68" s="940" t="s">
        <v>490</v>
      </c>
      <c r="C68" s="942" t="s">
        <v>912</v>
      </c>
      <c r="D68" s="942" t="s">
        <v>793</v>
      </c>
      <c r="E68" s="1020">
        <f>SUM(E69:E71)</f>
        <v>7052</v>
      </c>
    </row>
    <row r="69" spans="1:5">
      <c r="A69" s="549"/>
      <c r="B69" s="955" t="s">
        <v>913</v>
      </c>
      <c r="C69" s="1021" t="s">
        <v>914</v>
      </c>
      <c r="D69" s="957" t="s">
        <v>793</v>
      </c>
      <c r="E69" s="1022">
        <f>+'[3]12.Tech.rodikliai'!E64</f>
        <v>4158</v>
      </c>
    </row>
    <row r="70" spans="1:5">
      <c r="A70" s="549"/>
      <c r="B70" s="955" t="s">
        <v>915</v>
      </c>
      <c r="C70" s="1021" t="s">
        <v>916</v>
      </c>
      <c r="D70" s="957" t="s">
        <v>793</v>
      </c>
      <c r="E70" s="1022">
        <f>+'[3]12.Tech.rodikliai'!E65</f>
        <v>2476</v>
      </c>
    </row>
    <row r="71" spans="1:5">
      <c r="A71" s="549"/>
      <c r="B71" s="955" t="s">
        <v>917</v>
      </c>
      <c r="C71" s="1021" t="s">
        <v>918</v>
      </c>
      <c r="D71" s="957" t="s">
        <v>793</v>
      </c>
      <c r="E71" s="1022">
        <f>+'[3]12.Tech.rodikliai'!E66</f>
        <v>418</v>
      </c>
    </row>
    <row r="72" spans="1:5">
      <c r="A72" s="549"/>
      <c r="B72" s="940" t="s">
        <v>492</v>
      </c>
      <c r="C72" s="942" t="s">
        <v>919</v>
      </c>
      <c r="D72" s="942" t="s">
        <v>793</v>
      </c>
      <c r="E72" s="1023">
        <f>+'[3]12.Tech.rodikliai'!E67</f>
        <v>2476</v>
      </c>
    </row>
    <row r="73" spans="1:5" ht="15.75" thickBot="1">
      <c r="A73" s="549"/>
      <c r="B73" s="1027" t="s">
        <v>627</v>
      </c>
      <c r="C73" s="1029" t="s">
        <v>920</v>
      </c>
      <c r="D73" s="1029" t="s">
        <v>793</v>
      </c>
      <c r="E73" s="1030">
        <f>+'[3]12.Tech.rodikliai'!E68</f>
        <v>189</v>
      </c>
    </row>
    <row r="74" spans="1:5" ht="15.75" thickBot="1">
      <c r="A74" s="549"/>
      <c r="B74" s="1043"/>
      <c r="C74" s="921" t="s">
        <v>921</v>
      </c>
      <c r="D74" s="921"/>
      <c r="E74" s="1044"/>
    </row>
    <row r="75" spans="1:5">
      <c r="A75" s="549"/>
      <c r="B75" s="940" t="s">
        <v>495</v>
      </c>
      <c r="C75" s="942" t="s">
        <v>922</v>
      </c>
      <c r="D75" s="942" t="s">
        <v>793</v>
      </c>
      <c r="E75" s="1023">
        <f>+'[3]12.Tech.rodikliai'!E70</f>
        <v>5</v>
      </c>
    </row>
    <row r="76" spans="1:5">
      <c r="A76" s="549"/>
      <c r="B76" s="940" t="s">
        <v>168</v>
      </c>
      <c r="C76" s="942" t="s">
        <v>923</v>
      </c>
      <c r="D76" s="942" t="s">
        <v>793</v>
      </c>
      <c r="E76" s="1023">
        <f>+'[3]12.Tech.rodikliai'!E71</f>
        <v>29</v>
      </c>
    </row>
    <row r="77" spans="1:5">
      <c r="A77" s="549"/>
      <c r="B77" s="940" t="s">
        <v>170</v>
      </c>
      <c r="C77" s="942" t="s">
        <v>924</v>
      </c>
      <c r="D77" s="942" t="s">
        <v>793</v>
      </c>
      <c r="E77" s="1023">
        <f>+'[3]12.Tech.rodikliai'!E72</f>
        <v>57</v>
      </c>
    </row>
    <row r="78" spans="1:5">
      <c r="A78" s="549"/>
      <c r="B78" s="950" t="s">
        <v>172</v>
      </c>
      <c r="C78" s="952" t="s">
        <v>925</v>
      </c>
      <c r="D78" s="1064" t="s">
        <v>896</v>
      </c>
      <c r="E78" s="1046">
        <f>+'[3]12.Tech.rodikliai'!E73</f>
        <v>8</v>
      </c>
    </row>
    <row r="79" spans="1:5">
      <c r="A79" s="549"/>
      <c r="B79" s="940" t="s">
        <v>174</v>
      </c>
      <c r="C79" s="942" t="s">
        <v>926</v>
      </c>
      <c r="D79" s="942" t="s">
        <v>903</v>
      </c>
      <c r="E79" s="1047">
        <f>+'[3]12.Tech.rodikliai'!E74</f>
        <v>84.1</v>
      </c>
    </row>
    <row r="80" spans="1:5">
      <c r="A80" s="549"/>
      <c r="B80" s="955" t="s">
        <v>645</v>
      </c>
      <c r="C80" s="1021" t="s">
        <v>927</v>
      </c>
      <c r="D80" s="957" t="s">
        <v>903</v>
      </c>
      <c r="E80" s="1063">
        <f>+'[3]12.Tech.rodikliai'!E75</f>
        <v>12</v>
      </c>
    </row>
    <row r="81" spans="1:5">
      <c r="A81" s="549"/>
      <c r="B81" s="940" t="s">
        <v>176</v>
      </c>
      <c r="C81" s="942" t="s">
        <v>928</v>
      </c>
      <c r="D81" s="942" t="s">
        <v>793</v>
      </c>
      <c r="E81" s="1023">
        <f>+'[3]12.Tech.rodikliai'!E76</f>
        <v>0</v>
      </c>
    </row>
    <row r="82" spans="1:5">
      <c r="A82" s="549"/>
      <c r="B82" s="940" t="s">
        <v>178</v>
      </c>
      <c r="C82" s="942" t="s">
        <v>929</v>
      </c>
      <c r="D82" s="942" t="s">
        <v>793</v>
      </c>
      <c r="E82" s="1066">
        <f>SUM(E83:E85)</f>
        <v>3554</v>
      </c>
    </row>
    <row r="83" spans="1:5">
      <c r="A83" s="549"/>
      <c r="B83" s="955" t="s">
        <v>509</v>
      </c>
      <c r="C83" s="1021" t="s">
        <v>930</v>
      </c>
      <c r="D83" s="957" t="s">
        <v>793</v>
      </c>
      <c r="E83" s="1022">
        <f>+'[3]12.Tech.rodikliai'!E78</f>
        <v>1837</v>
      </c>
    </row>
    <row r="84" spans="1:5">
      <c r="A84" s="549"/>
      <c r="B84" s="955" t="s">
        <v>510</v>
      </c>
      <c r="C84" s="1021" t="s">
        <v>931</v>
      </c>
      <c r="D84" s="957" t="s">
        <v>793</v>
      </c>
      <c r="E84" s="1022">
        <f>+'[3]12.Tech.rodikliai'!E79</f>
        <v>1567</v>
      </c>
    </row>
    <row r="85" spans="1:5">
      <c r="A85" s="549"/>
      <c r="B85" s="955" t="s">
        <v>511</v>
      </c>
      <c r="C85" s="1021" t="s">
        <v>932</v>
      </c>
      <c r="D85" s="957" t="s">
        <v>793</v>
      </c>
      <c r="E85" s="1022">
        <f>+'[3]12.Tech.rodikliai'!E80</f>
        <v>150</v>
      </c>
    </row>
    <row r="86" spans="1:5" ht="15.75" thickBot="1">
      <c r="A86" s="549"/>
      <c r="B86" s="1027" t="s">
        <v>180</v>
      </c>
      <c r="C86" s="1029" t="s">
        <v>933</v>
      </c>
      <c r="D86" s="1029" t="s">
        <v>793</v>
      </c>
      <c r="E86" s="1030">
        <f>+'[3]12.Tech.rodikliai'!E81</f>
        <v>35</v>
      </c>
    </row>
    <row r="87" spans="1:5" ht="15.75" thickBot="1">
      <c r="A87" s="549"/>
      <c r="B87" s="1043"/>
      <c r="C87" s="921" t="s">
        <v>934</v>
      </c>
      <c r="D87" s="921"/>
      <c r="E87" s="1044"/>
    </row>
    <row r="88" spans="1:5">
      <c r="A88" s="549"/>
      <c r="B88" s="940" t="s">
        <v>209</v>
      </c>
      <c r="C88" s="942" t="s">
        <v>935</v>
      </c>
      <c r="D88" s="942" t="s">
        <v>793</v>
      </c>
      <c r="E88" s="1023">
        <f>+'[3]12.Tech.rodikliai'!E83</f>
        <v>1</v>
      </c>
    </row>
    <row r="89" spans="1:5">
      <c r="A89" s="549"/>
      <c r="B89" s="940" t="s">
        <v>211</v>
      </c>
      <c r="C89" s="942" t="s">
        <v>936</v>
      </c>
      <c r="D89" s="942" t="s">
        <v>793</v>
      </c>
      <c r="E89" s="1023">
        <f>+'[3]12.Tech.rodikliai'!E84</f>
        <v>0</v>
      </c>
    </row>
    <row r="90" spans="1:5">
      <c r="A90" s="549"/>
      <c r="B90" s="940" t="s">
        <v>219</v>
      </c>
      <c r="C90" s="942" t="s">
        <v>937</v>
      </c>
      <c r="D90" s="942" t="s">
        <v>793</v>
      </c>
      <c r="E90" s="1023">
        <f>+'[3]12.Tech.rodikliai'!E85</f>
        <v>0</v>
      </c>
    </row>
    <row r="91" spans="1:5">
      <c r="A91" s="549"/>
      <c r="B91" s="940" t="s">
        <v>221</v>
      </c>
      <c r="C91" s="952" t="s">
        <v>938</v>
      </c>
      <c r="D91" s="1064" t="s">
        <v>896</v>
      </c>
      <c r="E91" s="1058">
        <f>+'[3]12.Tech.rodikliai'!E86</f>
        <v>0</v>
      </c>
    </row>
    <row r="92" spans="1:5">
      <c r="A92" s="549"/>
      <c r="B92" s="940" t="s">
        <v>653</v>
      </c>
      <c r="C92" s="942" t="s">
        <v>939</v>
      </c>
      <c r="D92" s="942" t="s">
        <v>903</v>
      </c>
      <c r="E92" s="1047">
        <f>+'[3]12.Tech.rodikliai'!E87</f>
        <v>25</v>
      </c>
    </row>
    <row r="93" spans="1:5">
      <c r="A93" s="549"/>
      <c r="B93" s="955" t="s">
        <v>940</v>
      </c>
      <c r="C93" s="1021" t="s">
        <v>927</v>
      </c>
      <c r="D93" s="957" t="s">
        <v>903</v>
      </c>
      <c r="E93" s="1022">
        <f>+'[3]12.Tech.rodikliai'!E88</f>
        <v>0</v>
      </c>
    </row>
    <row r="94" spans="1:5">
      <c r="A94" s="549"/>
      <c r="B94" s="940" t="s">
        <v>655</v>
      </c>
      <c r="C94" s="942" t="s">
        <v>941</v>
      </c>
      <c r="D94" s="942" t="s">
        <v>793</v>
      </c>
      <c r="E94" s="1023">
        <f>+'[3]12.Tech.rodikliai'!E89</f>
        <v>14</v>
      </c>
    </row>
    <row r="95" spans="1:5">
      <c r="A95" s="549"/>
      <c r="B95" s="940" t="s">
        <v>657</v>
      </c>
      <c r="C95" s="942" t="s">
        <v>942</v>
      </c>
      <c r="D95" s="942" t="s">
        <v>793</v>
      </c>
      <c r="E95" s="1023">
        <f>+'[3]12.Tech.rodikliai'!E90</f>
        <v>54</v>
      </c>
    </row>
    <row r="96" spans="1:5" ht="15.75" thickBot="1">
      <c r="A96" s="549"/>
      <c r="B96" s="1027" t="s">
        <v>659</v>
      </c>
      <c r="C96" s="1029" t="s">
        <v>943</v>
      </c>
      <c r="D96" s="1029" t="s">
        <v>793</v>
      </c>
      <c r="E96" s="1030">
        <f>+'[3]12.Tech.rodikliai'!E91</f>
        <v>0</v>
      </c>
    </row>
    <row r="97" spans="1:5" ht="15.75" thickBot="1">
      <c r="A97" s="549"/>
      <c r="B97" s="1043"/>
      <c r="C97" s="921" t="s">
        <v>944</v>
      </c>
      <c r="D97" s="921"/>
      <c r="E97" s="1044"/>
    </row>
    <row r="98" spans="1:5">
      <c r="A98" s="549"/>
      <c r="B98" s="940" t="s">
        <v>80</v>
      </c>
      <c r="C98" s="1067" t="s">
        <v>945</v>
      </c>
      <c r="D98" s="1036" t="s">
        <v>793</v>
      </c>
      <c r="E98" s="1068">
        <f>+'[3]12.Tech.rodikliai'!E93</f>
        <v>0</v>
      </c>
    </row>
    <row r="99" spans="1:5">
      <c r="A99" s="549"/>
      <c r="B99" s="940" t="s">
        <v>82</v>
      </c>
      <c r="C99" s="1069" t="s">
        <v>946</v>
      </c>
      <c r="D99" s="942" t="s">
        <v>947</v>
      </c>
      <c r="E99" s="1023">
        <f>+'[3]12.Tech.rodikliai'!E94</f>
        <v>0</v>
      </c>
    </row>
    <row r="100" spans="1:5" ht="15.75">
      <c r="A100" s="549"/>
      <c r="B100" s="940" t="s">
        <v>948</v>
      </c>
      <c r="C100" s="1070" t="s">
        <v>949</v>
      </c>
      <c r="D100" s="942" t="s">
        <v>689</v>
      </c>
      <c r="E100" s="1047">
        <f>+'[3]12.Tech.rodikliai'!E95</f>
        <v>0</v>
      </c>
    </row>
    <row r="101" spans="1:5">
      <c r="A101" s="549"/>
      <c r="B101" s="940" t="s">
        <v>950</v>
      </c>
      <c r="C101" s="1069" t="s">
        <v>951</v>
      </c>
      <c r="D101" s="942" t="s">
        <v>793</v>
      </c>
      <c r="E101" s="1023">
        <f>+'[3]12.Tech.rodikliai'!E96</f>
        <v>0</v>
      </c>
    </row>
    <row r="102" spans="1:5" ht="15.75">
      <c r="A102" s="549"/>
      <c r="B102" s="940" t="s">
        <v>952</v>
      </c>
      <c r="C102" s="1070" t="s">
        <v>953</v>
      </c>
      <c r="D102" s="942" t="s">
        <v>689</v>
      </c>
      <c r="E102" s="1047">
        <f>+'[3]12.Tech.rodikliai'!E97</f>
        <v>0</v>
      </c>
    </row>
    <row r="103" spans="1:5">
      <c r="A103" s="549"/>
      <c r="B103" s="940" t="s">
        <v>954</v>
      </c>
      <c r="C103" s="1069" t="s">
        <v>955</v>
      </c>
      <c r="D103" s="942" t="s">
        <v>793</v>
      </c>
      <c r="E103" s="1023">
        <f>+'[3]12.Tech.rodikliai'!E98</f>
        <v>2</v>
      </c>
    </row>
    <row r="104" spans="1:5" ht="15.75">
      <c r="A104" s="549"/>
      <c r="B104" s="940" t="s">
        <v>956</v>
      </c>
      <c r="C104" s="1070" t="s">
        <v>957</v>
      </c>
      <c r="D104" s="942" t="s">
        <v>689</v>
      </c>
      <c r="E104" s="1047">
        <f>+'[3]12.Tech.rodikliai'!E99</f>
        <v>104.1</v>
      </c>
    </row>
    <row r="105" spans="1:5">
      <c r="A105" s="549"/>
      <c r="B105" s="940" t="s">
        <v>958</v>
      </c>
      <c r="C105" s="1069" t="s">
        <v>959</v>
      </c>
      <c r="D105" s="942" t="s">
        <v>793</v>
      </c>
      <c r="E105" s="1023">
        <f>+'[3]12.Tech.rodikliai'!E100</f>
        <v>3</v>
      </c>
    </row>
    <row r="106" spans="1:5" ht="15.75">
      <c r="A106" s="549"/>
      <c r="B106" s="940" t="s">
        <v>960</v>
      </c>
      <c r="C106" s="1070" t="s">
        <v>961</v>
      </c>
      <c r="D106" s="942" t="s">
        <v>689</v>
      </c>
      <c r="E106" s="1047">
        <f>+'[3]12.Tech.rodikliai'!E101</f>
        <v>460.3</v>
      </c>
    </row>
    <row r="107" spans="1:5">
      <c r="A107" s="549"/>
      <c r="B107" s="940" t="s">
        <v>962</v>
      </c>
      <c r="C107" s="1070" t="s">
        <v>963</v>
      </c>
      <c r="D107" s="942" t="s">
        <v>793</v>
      </c>
      <c r="E107" s="1023">
        <f>+'[3]12.Tech.rodikliai'!E102</f>
        <v>14</v>
      </c>
    </row>
    <row r="108" spans="1:5">
      <c r="A108" s="549"/>
      <c r="B108" s="940" t="s">
        <v>964</v>
      </c>
      <c r="C108" s="1070" t="s">
        <v>965</v>
      </c>
      <c r="D108" s="942" t="s">
        <v>793</v>
      </c>
      <c r="E108" s="1023">
        <f>+'[3]12.Tech.rodikliai'!E103</f>
        <v>26</v>
      </c>
    </row>
    <row r="109" spans="1:5">
      <c r="A109" s="549"/>
      <c r="B109" s="988" t="s">
        <v>966</v>
      </c>
      <c r="C109" s="1071" t="s">
        <v>967</v>
      </c>
      <c r="D109" s="1001" t="s">
        <v>793</v>
      </c>
      <c r="E109" s="1016">
        <f>+'[3]12.Tech.rodikliai'!E104</f>
        <v>1</v>
      </c>
    </row>
    <row r="110" spans="1:5">
      <c r="A110" s="549"/>
      <c r="B110" s="1072" t="s">
        <v>968</v>
      </c>
      <c r="C110" s="1073" t="s">
        <v>969</v>
      </c>
      <c r="D110" s="1073"/>
      <c r="E110" s="1074"/>
    </row>
    <row r="111" spans="1:5">
      <c r="A111" s="549"/>
      <c r="B111" s="996" t="s">
        <v>970</v>
      </c>
      <c r="C111" s="1067" t="s">
        <v>971</v>
      </c>
      <c r="D111" s="1036" t="s">
        <v>840</v>
      </c>
      <c r="E111" s="1075">
        <f>+'[3]12.Tech.rodikliai'!E106</f>
        <v>178.9</v>
      </c>
    </row>
    <row r="112" spans="1:5">
      <c r="A112" s="549"/>
      <c r="B112" s="940" t="s">
        <v>972</v>
      </c>
      <c r="C112" s="1069" t="s">
        <v>973</v>
      </c>
      <c r="D112" s="942" t="s">
        <v>840</v>
      </c>
      <c r="E112" s="1047">
        <f>+'[3]12.Tech.rodikliai'!E107</f>
        <v>177.9</v>
      </c>
    </row>
    <row r="113" spans="1:5">
      <c r="A113" s="549"/>
      <c r="B113" s="940" t="s">
        <v>974</v>
      </c>
      <c r="C113" s="1069" t="s">
        <v>975</v>
      </c>
      <c r="D113" s="942" t="s">
        <v>840</v>
      </c>
      <c r="E113" s="1047">
        <f>+'[3]12.Tech.rodikliai'!E108</f>
        <v>0</v>
      </c>
    </row>
    <row r="114" spans="1:5">
      <c r="A114" s="549"/>
      <c r="B114" s="940" t="s">
        <v>976</v>
      </c>
      <c r="C114" s="1069" t="s">
        <v>977</v>
      </c>
      <c r="D114" s="942" t="s">
        <v>840</v>
      </c>
      <c r="E114" s="1047">
        <f>+'[3]12.Tech.rodikliai'!E109</f>
        <v>40.4</v>
      </c>
    </row>
    <row r="115" spans="1:5">
      <c r="A115" s="549"/>
      <c r="B115" s="988" t="s">
        <v>978</v>
      </c>
      <c r="C115" s="1076" t="s">
        <v>979</v>
      </c>
      <c r="D115" s="1001" t="s">
        <v>840</v>
      </c>
      <c r="E115" s="1077">
        <f>+'[3]12.Tech.rodikliai'!E110</f>
        <v>8.4</v>
      </c>
    </row>
    <row r="116" spans="1:5">
      <c r="A116" s="549"/>
      <c r="B116" s="1072" t="s">
        <v>980</v>
      </c>
      <c r="C116" s="1073" t="s">
        <v>981</v>
      </c>
      <c r="D116" s="1073"/>
      <c r="E116" s="1078"/>
    </row>
    <row r="117" spans="1:5">
      <c r="A117" s="549"/>
      <c r="B117" s="996" t="s">
        <v>982</v>
      </c>
      <c r="C117" s="1067" t="s">
        <v>983</v>
      </c>
      <c r="D117" s="1036" t="s">
        <v>840</v>
      </c>
      <c r="E117" s="1075">
        <f>+'[3]12.Tech.rodikliai'!E112</f>
        <v>3.2</v>
      </c>
    </row>
    <row r="118" spans="1:5">
      <c r="A118" s="549"/>
      <c r="B118" s="940" t="s">
        <v>984</v>
      </c>
      <c r="C118" s="1069" t="s">
        <v>973</v>
      </c>
      <c r="D118" s="942" t="s">
        <v>840</v>
      </c>
      <c r="E118" s="1047">
        <f>+'[3]12.Tech.rodikliai'!E113</f>
        <v>1.7</v>
      </c>
    </row>
    <row r="119" spans="1:5">
      <c r="A119" s="549"/>
      <c r="B119" s="940" t="s">
        <v>985</v>
      </c>
      <c r="C119" s="1069" t="s">
        <v>975</v>
      </c>
      <c r="D119" s="942" t="s">
        <v>840</v>
      </c>
      <c r="E119" s="1047">
        <f>+'[3]12.Tech.rodikliai'!E114</f>
        <v>0</v>
      </c>
    </row>
    <row r="120" spans="1:5">
      <c r="A120" s="549"/>
      <c r="B120" s="940" t="s">
        <v>986</v>
      </c>
      <c r="C120" s="1069" t="s">
        <v>977</v>
      </c>
      <c r="D120" s="942" t="s">
        <v>840</v>
      </c>
      <c r="E120" s="1047">
        <f>+'[3]12.Tech.rodikliai'!E115</f>
        <v>7.6</v>
      </c>
    </row>
    <row r="121" spans="1:5">
      <c r="A121" s="549"/>
      <c r="B121" s="940" t="s">
        <v>987</v>
      </c>
      <c r="C121" s="1069" t="s">
        <v>979</v>
      </c>
      <c r="D121" s="942" t="s">
        <v>840</v>
      </c>
      <c r="E121" s="1047">
        <f>+'[3]12.Tech.rodikliai'!E116</f>
        <v>1.4</v>
      </c>
    </row>
    <row r="122" spans="1:5">
      <c r="A122" s="549"/>
      <c r="B122" s="1079" t="s">
        <v>988</v>
      </c>
      <c r="C122" s="1073" t="s">
        <v>989</v>
      </c>
      <c r="D122" s="1073"/>
      <c r="E122" s="1080"/>
    </row>
    <row r="123" spans="1:5">
      <c r="A123" s="549"/>
      <c r="B123" s="940" t="s">
        <v>990</v>
      </c>
      <c r="C123" s="1069" t="s">
        <v>991</v>
      </c>
      <c r="D123" s="942" t="s">
        <v>992</v>
      </c>
      <c r="E123" s="1047">
        <f>+'[3]12.Tech.rodikliai'!E118</f>
        <v>0</v>
      </c>
    </row>
    <row r="124" spans="1:5">
      <c r="A124" s="549"/>
      <c r="B124" s="940" t="s">
        <v>993</v>
      </c>
      <c r="C124" s="1069" t="s">
        <v>994</v>
      </c>
      <c r="D124" s="942" t="s">
        <v>992</v>
      </c>
      <c r="E124" s="1047">
        <f>+'[3]12.Tech.rodikliai'!E119</f>
        <v>0</v>
      </c>
    </row>
    <row r="125" spans="1:5">
      <c r="A125" s="549"/>
      <c r="B125" s="940" t="s">
        <v>995</v>
      </c>
      <c r="C125" s="1069" t="s">
        <v>996</v>
      </c>
      <c r="D125" s="942" t="s">
        <v>992</v>
      </c>
      <c r="E125" s="1047">
        <f>+'[3]12.Tech.rodikliai'!E120</f>
        <v>0</v>
      </c>
    </row>
    <row r="126" spans="1:5">
      <c r="A126" s="549"/>
      <c r="B126" s="988" t="s">
        <v>997</v>
      </c>
      <c r="C126" s="1076" t="s">
        <v>998</v>
      </c>
      <c r="D126" s="1001" t="s">
        <v>992</v>
      </c>
      <c r="E126" s="1077">
        <f>+'[3]12.Tech.rodikliai'!E121</f>
        <v>0</v>
      </c>
    </row>
    <row r="127" spans="1:5">
      <c r="A127" s="549"/>
      <c r="B127" s="1072" t="s">
        <v>999</v>
      </c>
      <c r="C127" s="1073" t="s">
        <v>1000</v>
      </c>
      <c r="D127" s="1073"/>
      <c r="E127" s="1074"/>
    </row>
    <row r="128" spans="1:5">
      <c r="A128" s="549"/>
      <c r="B128" s="988" t="s">
        <v>1001</v>
      </c>
      <c r="C128" s="1076" t="s">
        <v>971</v>
      </c>
      <c r="D128" s="1001" t="s">
        <v>992</v>
      </c>
      <c r="E128" s="1081">
        <f>(E111-E117)*E129/1000</f>
        <v>99.165080000000003</v>
      </c>
    </row>
    <row r="129" spans="1:5" ht="16.5" thickBot="1">
      <c r="A129" s="549"/>
      <c r="B129" s="1082" t="s">
        <v>1002</v>
      </c>
      <c r="C129" s="1083" t="s">
        <v>1003</v>
      </c>
      <c r="D129" s="1029" t="s">
        <v>689</v>
      </c>
      <c r="E129" s="1084">
        <f>'[3]8'!E35</f>
        <v>564.4</v>
      </c>
    </row>
    <row r="130" spans="1:5" ht="15.75" thickBot="1">
      <c r="A130" s="549"/>
      <c r="B130" s="1043"/>
      <c r="C130" s="921" t="s">
        <v>1004</v>
      </c>
      <c r="D130" s="921"/>
      <c r="E130" s="1044"/>
    </row>
    <row r="131" spans="1:5" ht="15.75">
      <c r="A131" s="549"/>
      <c r="B131" s="1085" t="s">
        <v>1005</v>
      </c>
      <c r="C131" s="1086" t="s">
        <v>1006</v>
      </c>
      <c r="D131" s="942" t="s">
        <v>689</v>
      </c>
      <c r="E131" s="1087">
        <f>+'[3]12.Tech.rodikliai'!E126</f>
        <v>0</v>
      </c>
    </row>
    <row r="132" spans="1:5">
      <c r="A132" s="549"/>
      <c r="B132" s="940" t="s">
        <v>1007</v>
      </c>
      <c r="C132" s="1070" t="s">
        <v>1008</v>
      </c>
      <c r="D132" s="942" t="s">
        <v>793</v>
      </c>
      <c r="E132" s="1023">
        <f>+'[3]12.Tech.rodikliai'!E127</f>
        <v>0</v>
      </c>
    </row>
    <row r="133" spans="1:5">
      <c r="A133" s="549"/>
      <c r="B133" s="944" t="s">
        <v>1009</v>
      </c>
      <c r="C133" s="1088" t="s">
        <v>1010</v>
      </c>
      <c r="D133" s="946" t="s">
        <v>793</v>
      </c>
      <c r="E133" s="1016">
        <f>+'[3]12.Tech.rodikliai'!E128</f>
        <v>0</v>
      </c>
    </row>
    <row r="134" spans="1:5">
      <c r="A134" s="549"/>
      <c r="B134" s="1072" t="s">
        <v>1011</v>
      </c>
      <c r="C134" s="1073" t="s">
        <v>1012</v>
      </c>
      <c r="D134" s="1073"/>
      <c r="E134" s="1074"/>
    </row>
    <row r="135" spans="1:5">
      <c r="A135" s="549"/>
      <c r="B135" s="996" t="s">
        <v>1013</v>
      </c>
      <c r="C135" s="1067" t="s">
        <v>971</v>
      </c>
      <c r="D135" s="1036" t="s">
        <v>840</v>
      </c>
      <c r="E135" s="1075">
        <f>+'[3]12.Tech.rodikliai'!E130</f>
        <v>2</v>
      </c>
    </row>
    <row r="136" spans="1:5">
      <c r="A136" s="549"/>
      <c r="B136" s="940" t="s">
        <v>1014</v>
      </c>
      <c r="C136" s="1069" t="s">
        <v>973</v>
      </c>
      <c r="D136" s="942" t="s">
        <v>840</v>
      </c>
      <c r="E136" s="1047">
        <f>+'[3]12.Tech.rodikliai'!E131</f>
        <v>3.2</v>
      </c>
    </row>
    <row r="137" spans="1:5">
      <c r="A137" s="549"/>
      <c r="B137" s="940" t="s">
        <v>1015</v>
      </c>
      <c r="C137" s="1069" t="s">
        <v>1016</v>
      </c>
      <c r="D137" s="942" t="s">
        <v>840</v>
      </c>
      <c r="E137" s="1047">
        <f>+'[3]12.Tech.rodikliai'!E132</f>
        <v>0</v>
      </c>
    </row>
    <row r="138" spans="1:5">
      <c r="A138" s="549"/>
      <c r="B138" s="1072" t="s">
        <v>1017</v>
      </c>
      <c r="C138" s="1073" t="s">
        <v>1018</v>
      </c>
      <c r="D138" s="1073"/>
      <c r="E138" s="1078"/>
    </row>
    <row r="139" spans="1:5">
      <c r="A139" s="549"/>
      <c r="B139" s="996" t="s">
        <v>1019</v>
      </c>
      <c r="C139" s="1067" t="s">
        <v>983</v>
      </c>
      <c r="D139" s="1036" t="s">
        <v>840</v>
      </c>
      <c r="E139" s="1075">
        <f>+'[3]12.Tech.rodikliai'!E134</f>
        <v>2</v>
      </c>
    </row>
    <row r="140" spans="1:5">
      <c r="A140" s="549"/>
      <c r="B140" s="940" t="s">
        <v>1020</v>
      </c>
      <c r="C140" s="1069" t="s">
        <v>973</v>
      </c>
      <c r="D140" s="942" t="s">
        <v>840</v>
      </c>
      <c r="E140" s="1047">
        <f>+'[3]12.Tech.rodikliai'!E135</f>
        <v>3.2</v>
      </c>
    </row>
    <row r="141" spans="1:5">
      <c r="A141" s="549"/>
      <c r="B141" s="988" t="s">
        <v>1021</v>
      </c>
      <c r="C141" s="1076" t="s">
        <v>1016</v>
      </c>
      <c r="D141" s="1001" t="s">
        <v>840</v>
      </c>
      <c r="E141" s="1077">
        <f>+'[3]12.Tech.rodikliai'!E136</f>
        <v>0</v>
      </c>
    </row>
    <row r="142" spans="1:5">
      <c r="A142" s="549"/>
      <c r="B142" s="1072" t="s">
        <v>1022</v>
      </c>
      <c r="C142" s="1073" t="s">
        <v>1000</v>
      </c>
      <c r="D142" s="1073"/>
      <c r="E142" s="1074"/>
    </row>
    <row r="143" spans="1:5" ht="15.75" thickBot="1">
      <c r="A143" s="549"/>
      <c r="B143" s="1027" t="s">
        <v>1023</v>
      </c>
      <c r="C143" s="1069" t="s">
        <v>971</v>
      </c>
      <c r="D143" s="942" t="s">
        <v>992</v>
      </c>
      <c r="E143" s="1089">
        <f>(E135-E139)*E131/1000</f>
        <v>0</v>
      </c>
    </row>
    <row r="144" spans="1:5" ht="15.75" thickBot="1">
      <c r="A144" s="549"/>
      <c r="B144" s="1043"/>
      <c r="C144" s="921" t="s">
        <v>1024</v>
      </c>
      <c r="D144" s="921"/>
      <c r="E144" s="1044"/>
    </row>
    <row r="145" spans="1:5" ht="15.75">
      <c r="A145" s="549"/>
      <c r="B145" s="1085" t="s">
        <v>7</v>
      </c>
      <c r="C145" s="1090" t="s">
        <v>1025</v>
      </c>
      <c r="D145" s="942" t="s">
        <v>689</v>
      </c>
      <c r="E145" s="1087">
        <f>+'[3]12.Tech.rodikliai'!E140</f>
        <v>3.6</v>
      </c>
    </row>
    <row r="146" spans="1:5">
      <c r="A146" s="549"/>
      <c r="B146" s="940" t="s">
        <v>1026</v>
      </c>
      <c r="C146" s="1091" t="s">
        <v>1027</v>
      </c>
      <c r="D146" s="1092" t="s">
        <v>780</v>
      </c>
      <c r="E146" s="1093">
        <f>+'[3]12.Tech.rodikliai'!E141</f>
        <v>0.97689999999999999</v>
      </c>
    </row>
    <row r="147" spans="1:5">
      <c r="A147" s="549"/>
      <c r="B147" s="940" t="s">
        <v>1028</v>
      </c>
      <c r="C147" s="1091" t="s">
        <v>1029</v>
      </c>
      <c r="D147" s="942" t="s">
        <v>1030</v>
      </c>
      <c r="E147" s="1047">
        <f>+'[3]12.Tech.rodikliai'!E142</f>
        <v>0.1</v>
      </c>
    </row>
    <row r="148" spans="1:5" ht="15.75" thickBot="1">
      <c r="A148" s="549"/>
      <c r="B148" s="999" t="s">
        <v>1031</v>
      </c>
      <c r="C148" s="1094" t="s">
        <v>1032</v>
      </c>
      <c r="D148" s="1025" t="s">
        <v>793</v>
      </c>
      <c r="E148" s="1026">
        <f>+'[3]12.Tech.rodikliai'!E143</f>
        <v>1</v>
      </c>
    </row>
    <row r="149" spans="1:5">
      <c r="A149" s="549"/>
      <c r="B149" s="1095" t="s">
        <v>1033</v>
      </c>
      <c r="C149" s="1096" t="s">
        <v>1034</v>
      </c>
      <c r="D149" s="1096"/>
      <c r="E149" s="1097"/>
    </row>
    <row r="150" spans="1:5" ht="15.75">
      <c r="A150" s="549"/>
      <c r="B150" s="996" t="s">
        <v>1035</v>
      </c>
      <c r="C150" s="1098" t="s">
        <v>1036</v>
      </c>
      <c r="D150" s="942" t="s">
        <v>689</v>
      </c>
      <c r="E150" s="1047">
        <f>+'[3]12.Tech.rodikliai'!E145</f>
        <v>3.6</v>
      </c>
    </row>
    <row r="151" spans="1:5">
      <c r="A151" s="549"/>
      <c r="B151" s="940" t="s">
        <v>1037</v>
      </c>
      <c r="C151" s="1091" t="s">
        <v>1038</v>
      </c>
      <c r="D151" s="1092" t="s">
        <v>780</v>
      </c>
      <c r="E151" s="1093">
        <f>+'[3]12.Tech.rodikliai'!E146</f>
        <v>0.79</v>
      </c>
    </row>
    <row r="152" spans="1:5">
      <c r="A152" s="549"/>
      <c r="B152" s="996" t="s">
        <v>1039</v>
      </c>
      <c r="C152" s="1099" t="s">
        <v>1040</v>
      </c>
      <c r="D152" s="1025" t="s">
        <v>1030</v>
      </c>
      <c r="E152" s="1047">
        <f>+'[3]12.Tech.rodikliai'!E147</f>
        <v>0.1</v>
      </c>
    </row>
    <row r="153" spans="1:5" ht="15.75" thickBot="1">
      <c r="A153" s="549"/>
      <c r="B153" s="988" t="s">
        <v>1041</v>
      </c>
      <c r="C153" s="1100" t="s">
        <v>1042</v>
      </c>
      <c r="D153" s="1001" t="s">
        <v>793</v>
      </c>
      <c r="E153" s="1016">
        <f>+'[3]12.Tech.rodikliai'!E148</f>
        <v>3</v>
      </c>
    </row>
    <row r="154" spans="1:5">
      <c r="A154" s="549"/>
      <c r="B154" s="1095" t="s">
        <v>1043</v>
      </c>
      <c r="C154" s="1096" t="s">
        <v>1044</v>
      </c>
      <c r="D154" s="1096"/>
      <c r="E154" s="1101"/>
    </row>
    <row r="155" spans="1:5" ht="15.75">
      <c r="A155" s="549"/>
      <c r="B155" s="940" t="s">
        <v>1045</v>
      </c>
      <c r="C155" s="1091" t="s">
        <v>1046</v>
      </c>
      <c r="D155" s="942" t="s">
        <v>689</v>
      </c>
      <c r="E155" s="1047">
        <f>+'[3]12.Tech.rodikliai'!E150</f>
        <v>0</v>
      </c>
    </row>
    <row r="156" spans="1:5">
      <c r="A156" s="549"/>
      <c r="B156" s="940" t="s">
        <v>1047</v>
      </c>
      <c r="C156" s="1091" t="s">
        <v>1048</v>
      </c>
      <c r="D156" s="1092" t="s">
        <v>780</v>
      </c>
      <c r="E156" s="1093">
        <f>+'[3]12.Tech.rodikliai'!E151</f>
        <v>0</v>
      </c>
    </row>
    <row r="157" spans="1:5">
      <c r="A157" s="549"/>
      <c r="B157" s="940" t="s">
        <v>1049</v>
      </c>
      <c r="C157" s="1099" t="s">
        <v>1050</v>
      </c>
      <c r="D157" s="1025" t="s">
        <v>1030</v>
      </c>
      <c r="E157" s="1047">
        <f>+'[3]12.Tech.rodikliai'!E152</f>
        <v>0</v>
      </c>
    </row>
    <row r="158" spans="1:5" ht="15.75" thickBot="1">
      <c r="A158" s="549"/>
      <c r="B158" s="988" t="s">
        <v>1051</v>
      </c>
      <c r="C158" s="1100" t="s">
        <v>1052</v>
      </c>
      <c r="D158" s="1001" t="s">
        <v>793</v>
      </c>
      <c r="E158" s="1016">
        <f>+'[3]12.Tech.rodikliai'!E153</f>
        <v>0</v>
      </c>
    </row>
    <row r="159" spans="1:5">
      <c r="A159" s="549"/>
      <c r="B159" s="1095" t="s">
        <v>1053</v>
      </c>
      <c r="C159" s="1096" t="s">
        <v>1054</v>
      </c>
      <c r="D159" s="1096"/>
      <c r="E159" s="1102"/>
    </row>
    <row r="160" spans="1:5" ht="15.75">
      <c r="A160" s="549"/>
      <c r="B160" s="940" t="s">
        <v>1055</v>
      </c>
      <c r="C160" s="1103" t="s">
        <v>1056</v>
      </c>
      <c r="D160" s="942" t="s">
        <v>689</v>
      </c>
      <c r="E160" s="1047">
        <f>+'[3]12.Tech.rodikliai'!E155</f>
        <v>0</v>
      </c>
    </row>
    <row r="161" spans="1:5">
      <c r="A161" s="549"/>
      <c r="B161" s="940" t="s">
        <v>1057</v>
      </c>
      <c r="C161" s="1103" t="s">
        <v>1058</v>
      </c>
      <c r="D161" s="942" t="s">
        <v>780</v>
      </c>
      <c r="E161" s="1093">
        <f>+'[3]12.Tech.rodikliai'!E156</f>
        <v>0</v>
      </c>
    </row>
    <row r="162" spans="1:5">
      <c r="A162" s="549"/>
      <c r="B162" s="940" t="s">
        <v>1059</v>
      </c>
      <c r="C162" s="1103" t="s">
        <v>1060</v>
      </c>
      <c r="D162" s="942" t="s">
        <v>1061</v>
      </c>
      <c r="E162" s="1047">
        <f>+'[3]12.Tech.rodikliai'!E157</f>
        <v>0</v>
      </c>
    </row>
    <row r="163" spans="1:5" ht="15.75" thickBot="1">
      <c r="A163" s="549"/>
      <c r="B163" s="988" t="s">
        <v>1062</v>
      </c>
      <c r="C163" s="1100" t="s">
        <v>1063</v>
      </c>
      <c r="D163" s="1001" t="s">
        <v>793</v>
      </c>
      <c r="E163" s="1016">
        <f>+'[3]12.Tech.rodikliai'!E158</f>
        <v>0</v>
      </c>
    </row>
    <row r="164" spans="1:5">
      <c r="A164" s="549"/>
      <c r="B164" s="1095" t="s">
        <v>1064</v>
      </c>
      <c r="C164" s="1104" t="s">
        <v>1065</v>
      </c>
      <c r="D164" s="1105"/>
      <c r="E164" s="1106"/>
    </row>
    <row r="165" spans="1:5" ht="15.75">
      <c r="A165" s="549"/>
      <c r="B165" s="940" t="s">
        <v>1066</v>
      </c>
      <c r="C165" s="1091" t="s">
        <v>1067</v>
      </c>
      <c r="D165" s="942" t="s">
        <v>689</v>
      </c>
      <c r="E165" s="1047">
        <f>+'[3]12.Tech.rodikliai'!E160</f>
        <v>0</v>
      </c>
    </row>
    <row r="166" spans="1:5">
      <c r="A166" s="549"/>
      <c r="B166" s="940" t="s">
        <v>1068</v>
      </c>
      <c r="C166" s="1091" t="s">
        <v>1069</v>
      </c>
      <c r="D166" s="1092" t="s">
        <v>780</v>
      </c>
      <c r="E166" s="1093">
        <f>+'[3]12.Tech.rodikliai'!E161</f>
        <v>0</v>
      </c>
    </row>
    <row r="167" spans="1:5">
      <c r="A167" s="549"/>
      <c r="B167" s="996" t="s">
        <v>1070</v>
      </c>
      <c r="C167" s="1099" t="s">
        <v>1071</v>
      </c>
      <c r="D167" s="1025" t="s">
        <v>1030</v>
      </c>
      <c r="E167" s="1047">
        <f>+'[3]12.Tech.rodikliai'!E162</f>
        <v>0</v>
      </c>
    </row>
    <row r="168" spans="1:5" ht="15.75" thickBot="1">
      <c r="A168" s="549"/>
      <c r="B168" s="988" t="s">
        <v>1072</v>
      </c>
      <c r="C168" s="1100" t="s">
        <v>1073</v>
      </c>
      <c r="D168" s="1001" t="s">
        <v>793</v>
      </c>
      <c r="E168" s="1016">
        <f>+'[3]12.Tech.rodikliai'!E163</f>
        <v>0</v>
      </c>
    </row>
    <row r="169" spans="1:5">
      <c r="A169" s="549"/>
      <c r="B169" s="1095" t="s">
        <v>1074</v>
      </c>
      <c r="C169" s="1096" t="s">
        <v>1075</v>
      </c>
      <c r="D169" s="1096"/>
      <c r="E169" s="1101"/>
    </row>
    <row r="170" spans="1:5" ht="15.75">
      <c r="A170" s="549"/>
      <c r="B170" s="940" t="s">
        <v>1076</v>
      </c>
      <c r="C170" s="1107" t="s">
        <v>1077</v>
      </c>
      <c r="D170" s="942" t="s">
        <v>689</v>
      </c>
      <c r="E170" s="1047">
        <f>+'[3]12.Tech.rodikliai'!E165</f>
        <v>0</v>
      </c>
    </row>
    <row r="171" spans="1:5">
      <c r="A171" s="549"/>
      <c r="B171" s="940" t="s">
        <v>1078</v>
      </c>
      <c r="C171" s="1108" t="s">
        <v>1079</v>
      </c>
      <c r="D171" s="1092" t="s">
        <v>780</v>
      </c>
      <c r="E171" s="1093">
        <f>+'[3]12.Tech.rodikliai'!E166</f>
        <v>0</v>
      </c>
    </row>
    <row r="172" spans="1:5">
      <c r="A172" s="549"/>
      <c r="B172" s="940" t="s">
        <v>1080</v>
      </c>
      <c r="C172" s="1108" t="s">
        <v>1081</v>
      </c>
      <c r="D172" s="1036" t="s">
        <v>1030</v>
      </c>
      <c r="E172" s="1047">
        <f>+'[3]12.Tech.rodikliai'!E167</f>
        <v>0</v>
      </c>
    </row>
    <row r="173" spans="1:5">
      <c r="A173" s="549"/>
      <c r="B173" s="940" t="s">
        <v>1082</v>
      </c>
      <c r="C173" s="1109" t="s">
        <v>1083</v>
      </c>
      <c r="D173" s="1025" t="s">
        <v>1030</v>
      </c>
      <c r="E173" s="1047">
        <f>+'[3]12.Tech.rodikliai'!E168</f>
        <v>0</v>
      </c>
    </row>
    <row r="174" spans="1:5" ht="15.75" thickBot="1">
      <c r="A174" s="549"/>
      <c r="B174" s="988" t="s">
        <v>1084</v>
      </c>
      <c r="C174" s="1100" t="s">
        <v>1032</v>
      </c>
      <c r="D174" s="1001" t="s">
        <v>793</v>
      </c>
      <c r="E174" s="1016">
        <f>+'[3]12.Tech.rodikliai'!E169</f>
        <v>0</v>
      </c>
    </row>
    <row r="175" spans="1:5">
      <c r="A175" s="549"/>
      <c r="B175" s="1095" t="s">
        <v>1085</v>
      </c>
      <c r="C175" s="1096" t="s">
        <v>1086</v>
      </c>
      <c r="D175" s="1096"/>
      <c r="E175" s="1101"/>
    </row>
    <row r="176" spans="1:5" ht="15.75">
      <c r="A176" s="549"/>
      <c r="B176" s="967" t="s">
        <v>1087</v>
      </c>
      <c r="C176" s="1107" t="s">
        <v>1088</v>
      </c>
      <c r="D176" s="942" t="s">
        <v>689</v>
      </c>
      <c r="E176" s="1047">
        <f>+'[3]12.Tech.rodikliai'!E171</f>
        <v>0</v>
      </c>
    </row>
    <row r="177" spans="1:5">
      <c r="A177" s="549"/>
      <c r="B177" s="967" t="s">
        <v>1089</v>
      </c>
      <c r="C177" s="1108" t="s">
        <v>1090</v>
      </c>
      <c r="D177" s="1092" t="s">
        <v>780</v>
      </c>
      <c r="E177" s="1093">
        <f>+'[3]12.Tech.rodikliai'!E172</f>
        <v>0</v>
      </c>
    </row>
    <row r="178" spans="1:5">
      <c r="A178" s="549"/>
      <c r="B178" s="967" t="s">
        <v>1091</v>
      </c>
      <c r="C178" s="1108" t="s">
        <v>1092</v>
      </c>
      <c r="D178" s="1036" t="s">
        <v>1030</v>
      </c>
      <c r="E178" s="1047">
        <f>+'[3]12.Tech.rodikliai'!E173</f>
        <v>0</v>
      </c>
    </row>
    <row r="179" spans="1:5">
      <c r="A179" s="549"/>
      <c r="B179" s="967" t="s">
        <v>1093</v>
      </c>
      <c r="C179" s="1108" t="s">
        <v>1094</v>
      </c>
      <c r="D179" s="1036" t="s">
        <v>1030</v>
      </c>
      <c r="E179" s="1047">
        <f>+'[3]12.Tech.rodikliai'!E174</f>
        <v>0</v>
      </c>
    </row>
    <row r="180" spans="1:5">
      <c r="A180" s="549"/>
      <c r="B180" s="967" t="s">
        <v>1095</v>
      </c>
      <c r="C180" s="1108" t="s">
        <v>1096</v>
      </c>
      <c r="D180" s="1036" t="s">
        <v>1030</v>
      </c>
      <c r="E180" s="1047">
        <f>+'[3]12.Tech.rodikliai'!E175</f>
        <v>0</v>
      </c>
    </row>
    <row r="181" spans="1:5">
      <c r="A181" s="549"/>
      <c r="B181" s="967" t="s">
        <v>1097</v>
      </c>
      <c r="C181" s="1108" t="s">
        <v>1083</v>
      </c>
      <c r="D181" s="1036" t="s">
        <v>1030</v>
      </c>
      <c r="E181" s="1047">
        <f>+'[3]12.Tech.rodikliai'!E176</f>
        <v>0</v>
      </c>
    </row>
    <row r="182" spans="1:5" ht="15.75" thickBot="1">
      <c r="A182" s="549"/>
      <c r="B182" s="1027" t="s">
        <v>1098</v>
      </c>
      <c r="C182" s="1110" t="s">
        <v>1032</v>
      </c>
      <c r="D182" s="1029" t="s">
        <v>793</v>
      </c>
      <c r="E182" s="1030">
        <f>+'[3]12.Tech.rodikliai'!E177</f>
        <v>0</v>
      </c>
    </row>
    <row r="183" spans="1:5" ht="15.75" thickBot="1">
      <c r="A183" s="549"/>
      <c r="B183" s="1043"/>
      <c r="C183" s="921" t="s">
        <v>1099</v>
      </c>
      <c r="D183" s="921"/>
      <c r="E183" s="1044"/>
    </row>
    <row r="184" spans="1:5">
      <c r="A184" s="549"/>
      <c r="B184" s="1085" t="s">
        <v>1100</v>
      </c>
      <c r="C184" s="1111" t="s">
        <v>1101</v>
      </c>
      <c r="D184" s="1112" t="s">
        <v>793</v>
      </c>
      <c r="E184" s="1035">
        <f>SUM(E185:E189)</f>
        <v>17</v>
      </c>
    </row>
    <row r="185" spans="1:5">
      <c r="A185" s="549"/>
      <c r="B185" s="940" t="s">
        <v>1102</v>
      </c>
      <c r="C185" s="1052" t="s">
        <v>1103</v>
      </c>
      <c r="D185" s="1113" t="s">
        <v>793</v>
      </c>
      <c r="E185" s="1023">
        <f>+'[3]12.Tech.rodikliai'!E180</f>
        <v>0</v>
      </c>
    </row>
    <row r="186" spans="1:5">
      <c r="A186" s="549"/>
      <c r="B186" s="940" t="s">
        <v>1104</v>
      </c>
      <c r="C186" s="1052" t="s">
        <v>1105</v>
      </c>
      <c r="D186" s="1113" t="s">
        <v>793</v>
      </c>
      <c r="E186" s="1023">
        <f>+'[3]12.Tech.rodikliai'!E181</f>
        <v>2</v>
      </c>
    </row>
    <row r="187" spans="1:5">
      <c r="A187" s="549"/>
      <c r="B187" s="940" t="s">
        <v>1106</v>
      </c>
      <c r="C187" s="1052" t="s">
        <v>1107</v>
      </c>
      <c r="D187" s="1113" t="s">
        <v>793</v>
      </c>
      <c r="E187" s="1023">
        <f>+'[3]12.Tech.rodikliai'!E182</f>
        <v>2</v>
      </c>
    </row>
    <row r="188" spans="1:5">
      <c r="A188" s="549"/>
      <c r="B188" s="940" t="s">
        <v>1108</v>
      </c>
      <c r="C188" s="1052" t="s">
        <v>1109</v>
      </c>
      <c r="D188" s="1113" t="s">
        <v>793</v>
      </c>
      <c r="E188" s="1023">
        <f>+'[3]12.Tech.rodikliai'!E183</f>
        <v>8</v>
      </c>
    </row>
    <row r="189" spans="1:5">
      <c r="A189" s="549"/>
      <c r="B189" s="940" t="s">
        <v>1110</v>
      </c>
      <c r="C189" s="1052" t="s">
        <v>1111</v>
      </c>
      <c r="D189" s="1113" t="s">
        <v>793</v>
      </c>
      <c r="E189" s="1020">
        <f>SUM(E190:E194)</f>
        <v>5</v>
      </c>
    </row>
    <row r="190" spans="1:5">
      <c r="A190" s="549"/>
      <c r="B190" s="955" t="s">
        <v>1112</v>
      </c>
      <c r="C190" s="1021" t="s">
        <v>1113</v>
      </c>
      <c r="D190" s="1092" t="s">
        <v>793</v>
      </c>
      <c r="E190" s="1022">
        <f>+'[3]12.Tech.rodikliai'!E185</f>
        <v>0</v>
      </c>
    </row>
    <row r="191" spans="1:5">
      <c r="A191" s="549"/>
      <c r="B191" s="955" t="s">
        <v>1114</v>
      </c>
      <c r="C191" s="1021" t="s">
        <v>1115</v>
      </c>
      <c r="D191" s="1092" t="s">
        <v>793</v>
      </c>
      <c r="E191" s="1022">
        <f>+'[3]12.Tech.rodikliai'!E186</f>
        <v>0</v>
      </c>
    </row>
    <row r="192" spans="1:5">
      <c r="A192" s="549"/>
      <c r="B192" s="955" t="s">
        <v>1116</v>
      </c>
      <c r="C192" s="1021" t="s">
        <v>1117</v>
      </c>
      <c r="D192" s="1092" t="s">
        <v>793</v>
      </c>
      <c r="E192" s="1022">
        <f>+'[3]12.Tech.rodikliai'!E187</f>
        <v>2</v>
      </c>
    </row>
    <row r="193" spans="1:5">
      <c r="A193" s="549"/>
      <c r="B193" s="955" t="s">
        <v>1118</v>
      </c>
      <c r="C193" s="1021" t="s">
        <v>1119</v>
      </c>
      <c r="D193" s="1092" t="s">
        <v>793</v>
      </c>
      <c r="E193" s="1022">
        <f>+'[3]12.Tech.rodikliai'!E188</f>
        <v>2</v>
      </c>
    </row>
    <row r="194" spans="1:5" ht="15.75" thickBot="1">
      <c r="A194" s="549"/>
      <c r="B194" s="1114" t="s">
        <v>1120</v>
      </c>
      <c r="C194" s="1115" t="s">
        <v>1121</v>
      </c>
      <c r="D194" s="1116" t="s">
        <v>793</v>
      </c>
      <c r="E194" s="1117">
        <f>+'[3]12.Tech.rodikliai'!E189</f>
        <v>1</v>
      </c>
    </row>
    <row r="195" spans="1:5">
      <c r="A195" s="549"/>
      <c r="B195" s="1118"/>
      <c r="C195" s="1118"/>
      <c r="D195" s="1118"/>
      <c r="E195" s="1119"/>
    </row>
    <row r="196" spans="1:5">
      <c r="A196" s="549"/>
      <c r="B196" s="1120" t="s">
        <v>1122</v>
      </c>
      <c r="C196" s="93" t="s">
        <v>1123</v>
      </c>
      <c r="D196" s="550"/>
      <c r="E196" s="550"/>
    </row>
    <row r="197" spans="1:5">
      <c r="A197" s="549"/>
      <c r="B197" s="1121" t="s">
        <v>1124</v>
      </c>
      <c r="C197" s="93" t="s">
        <v>1125</v>
      </c>
      <c r="D197" s="550"/>
      <c r="E197" s="550"/>
    </row>
  </sheetData>
  <mergeCells count="13">
    <mergeCell ref="C175:D175"/>
    <mergeCell ref="C142:D142"/>
    <mergeCell ref="C149:D149"/>
    <mergeCell ref="C154:D154"/>
    <mergeCell ref="C159:D159"/>
    <mergeCell ref="C164:D164"/>
    <mergeCell ref="C169:D169"/>
    <mergeCell ref="C110:D110"/>
    <mergeCell ref="C116:D116"/>
    <mergeCell ref="C122:D122"/>
    <mergeCell ref="C127:D127"/>
    <mergeCell ref="C134:D134"/>
    <mergeCell ref="C138:D1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11</vt:i4>
      </vt:variant>
    </vt:vector>
  </HeadingPairs>
  <TitlesOfParts>
    <vt:vector size="11" baseType="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dc:creator>
  <cp:lastModifiedBy>Alma</cp:lastModifiedBy>
  <dcterms:created xsi:type="dcterms:W3CDTF">2021-03-09T07:56:52Z</dcterms:created>
  <dcterms:modified xsi:type="dcterms:W3CDTF">2021-03-09T07:58:54Z</dcterms:modified>
</cp:coreProperties>
</file>